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is datos\FbAWeb\"/>
    </mc:Choice>
  </mc:AlternateContent>
  <xr:revisionPtr revIDLastSave="0" documentId="8_{CB985A0D-C321-4144-AF35-9D133146BDCB}" xr6:coauthVersionLast="40" xr6:coauthVersionMax="40" xr10:uidLastSave="{00000000-0000-0000-0000-000000000000}"/>
  <bookViews>
    <workbookView xWindow="480" yWindow="240" windowWidth="11340" windowHeight="7605"/>
  </bookViews>
  <sheets>
    <sheet name="Funciones de fecha y hora" sheetId="4" r:id="rId1"/>
    <sheet name="Control" sheetId="6" r:id="rId2"/>
    <sheet name="Datos" sheetId="5" r:id="rId3"/>
    <sheet name="Aplicaciones" sheetId="7" r:id="rId4"/>
    <sheet name="Información para cálculos" sheetId="2" r:id="rId5"/>
    <sheet name="Pagos" sheetId="1" r:id="rId6"/>
  </sheets>
  <definedNames>
    <definedName name="Clientes">Pagos!$A$2:$F$121</definedName>
    <definedName name="Empleados">Datos!$A$3:$C$23</definedName>
    <definedName name="FormaPago">Pagos!$D$2:$D$121</definedName>
    <definedName name="Inicial">Pagos!$G$2:$G$199</definedName>
    <definedName name="Modo">Pagos!$D$2:$D$199</definedName>
    <definedName name="Monto">Pagos!$C$2:$C$121</definedName>
    <definedName name="Semana">Aplicaciones!$J$28:$K$34</definedName>
    <definedName name="Ventas">Pagos!$A$1:$F$121</definedName>
  </definedNames>
  <calcPr calcId="181029"/>
</workbook>
</file>

<file path=xl/calcChain.xml><?xml version="1.0" encoding="utf-8"?>
<calcChain xmlns="http://schemas.openxmlformats.org/spreadsheetml/2006/main">
  <c r="C10" i="7" l="1"/>
  <c r="E54" i="7"/>
  <c r="C41" i="7"/>
  <c r="C42" i="7" s="1"/>
  <c r="D16" i="4"/>
  <c r="M34" i="1"/>
  <c r="P34" i="1" s="1"/>
  <c r="O34" i="1"/>
  <c r="M33" i="1"/>
  <c r="O33" i="1"/>
  <c r="P33" i="1"/>
  <c r="M32" i="1"/>
  <c r="O32" i="1"/>
  <c r="P32" i="1" s="1"/>
  <c r="M31" i="1"/>
  <c r="P31" i="1" s="1"/>
  <c r="O31" i="1"/>
  <c r="M30" i="1"/>
  <c r="P30" i="1" s="1"/>
  <c r="O30" i="1"/>
  <c r="M29" i="1"/>
  <c r="O29" i="1"/>
  <c r="P29" i="1"/>
  <c r="M28" i="1"/>
  <c r="O28" i="1"/>
  <c r="P28" i="1" s="1"/>
  <c r="M27" i="1"/>
  <c r="P27" i="1" s="1"/>
  <c r="O27" i="1"/>
  <c r="M26" i="1"/>
  <c r="P26" i="1" s="1"/>
  <c r="O26" i="1"/>
  <c r="M25" i="1"/>
  <c r="O25" i="1"/>
  <c r="P25" i="1"/>
  <c r="M24" i="1"/>
  <c r="O24" i="1"/>
  <c r="P24" i="1" s="1"/>
  <c r="M23" i="1"/>
  <c r="P23" i="1" s="1"/>
  <c r="O23" i="1"/>
  <c r="M22" i="1"/>
  <c r="P22" i="1" s="1"/>
  <c r="O22" i="1"/>
  <c r="M21" i="1"/>
  <c r="O21" i="1"/>
  <c r="P21" i="1" s="1"/>
  <c r="M20" i="1"/>
  <c r="O20" i="1"/>
  <c r="P20" i="1" s="1"/>
  <c r="M19" i="1"/>
  <c r="P19" i="1" s="1"/>
  <c r="O19" i="1"/>
  <c r="M18" i="1"/>
  <c r="P18" i="1" s="1"/>
  <c r="O18" i="1"/>
  <c r="M17" i="1"/>
  <c r="O17" i="1"/>
  <c r="P17" i="1"/>
  <c r="M16" i="1"/>
  <c r="O16" i="1"/>
  <c r="P16" i="1" s="1"/>
  <c r="M15" i="1"/>
  <c r="P15" i="1" s="1"/>
  <c r="O15" i="1"/>
  <c r="M14" i="1"/>
  <c r="P14" i="1" s="1"/>
  <c r="O14" i="1"/>
  <c r="M13" i="1"/>
  <c r="O13" i="1"/>
  <c r="P13" i="1"/>
  <c r="M12" i="1"/>
  <c r="O12" i="1"/>
  <c r="P12" i="1" s="1"/>
  <c r="M11" i="1"/>
  <c r="P11" i="1" s="1"/>
  <c r="O11" i="1"/>
  <c r="M10" i="1"/>
  <c r="P10" i="1" s="1"/>
  <c r="O10" i="1"/>
  <c r="M9" i="1"/>
  <c r="O9" i="1"/>
  <c r="P9" i="1" s="1"/>
  <c r="M8" i="1"/>
  <c r="O8" i="1"/>
  <c r="P8" i="1" s="1"/>
  <c r="M7" i="1"/>
  <c r="P7" i="1" s="1"/>
  <c r="O7" i="1"/>
  <c r="M6" i="1"/>
  <c r="P6" i="1" s="1"/>
  <c r="O6" i="1"/>
  <c r="M5" i="1"/>
  <c r="O5" i="1"/>
  <c r="P5" i="1" s="1"/>
  <c r="M4" i="1"/>
  <c r="P4" i="1" s="1"/>
  <c r="O4" i="1"/>
  <c r="M3" i="1"/>
  <c r="P3" i="1" s="1"/>
  <c r="O3" i="1"/>
  <c r="M2" i="1"/>
  <c r="P2" i="1" s="1"/>
  <c r="O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M121" i="1"/>
  <c r="P121" i="1" s="1"/>
  <c r="M120" i="1"/>
  <c r="P120" i="1"/>
  <c r="M119" i="1"/>
  <c r="P119" i="1" s="1"/>
  <c r="M118" i="1"/>
  <c r="P118" i="1"/>
  <c r="M117" i="1"/>
  <c r="P117" i="1" s="1"/>
  <c r="M116" i="1"/>
  <c r="P116" i="1" s="1"/>
  <c r="M115" i="1"/>
  <c r="P115" i="1" s="1"/>
  <c r="M114" i="1"/>
  <c r="P114" i="1" s="1"/>
  <c r="M113" i="1"/>
  <c r="P113" i="1" s="1"/>
  <c r="M112" i="1"/>
  <c r="P112" i="1" s="1"/>
  <c r="M111" i="1"/>
  <c r="P111" i="1" s="1"/>
  <c r="M110" i="1"/>
  <c r="P110" i="1" s="1"/>
  <c r="M109" i="1"/>
  <c r="P109" i="1" s="1"/>
  <c r="M108" i="1"/>
  <c r="P108" i="1" s="1"/>
  <c r="M107" i="1"/>
  <c r="P107" i="1" s="1"/>
  <c r="M106" i="1"/>
  <c r="P106" i="1" s="1"/>
  <c r="M105" i="1"/>
  <c r="P105" i="1" s="1"/>
  <c r="M104" i="1"/>
  <c r="P104" i="1" s="1"/>
  <c r="M103" i="1"/>
  <c r="P103" i="1" s="1"/>
  <c r="M102" i="1"/>
  <c r="P102" i="1" s="1"/>
  <c r="M101" i="1"/>
  <c r="P101" i="1" s="1"/>
  <c r="M100" i="1"/>
  <c r="P100" i="1" s="1"/>
  <c r="M99" i="1"/>
  <c r="P99" i="1" s="1"/>
  <c r="M98" i="1"/>
  <c r="P98" i="1" s="1"/>
  <c r="M97" i="1"/>
  <c r="P97" i="1" s="1"/>
  <c r="M96" i="1"/>
  <c r="P96" i="1" s="1"/>
  <c r="M95" i="1"/>
  <c r="P95" i="1" s="1"/>
  <c r="M94" i="1"/>
  <c r="P94" i="1" s="1"/>
  <c r="M93" i="1"/>
  <c r="P93" i="1" s="1"/>
  <c r="M92" i="1"/>
  <c r="P92" i="1" s="1"/>
  <c r="M91" i="1"/>
  <c r="P91" i="1" s="1"/>
  <c r="M90" i="1"/>
  <c r="P90" i="1" s="1"/>
  <c r="M89" i="1"/>
  <c r="P89" i="1" s="1"/>
  <c r="M88" i="1"/>
  <c r="P88" i="1" s="1"/>
  <c r="M87" i="1"/>
  <c r="P87" i="1" s="1"/>
  <c r="M86" i="1"/>
  <c r="P86" i="1" s="1"/>
  <c r="M85" i="1"/>
  <c r="P85" i="1" s="1"/>
  <c r="M84" i="1"/>
  <c r="P84" i="1" s="1"/>
  <c r="M83" i="1"/>
  <c r="P83" i="1" s="1"/>
  <c r="M82" i="1"/>
  <c r="P82" i="1" s="1"/>
  <c r="M81" i="1"/>
  <c r="P81" i="1" s="1"/>
  <c r="M80" i="1"/>
  <c r="P80" i="1" s="1"/>
  <c r="M79" i="1"/>
  <c r="P79" i="1" s="1"/>
  <c r="M78" i="1"/>
  <c r="P78" i="1" s="1"/>
  <c r="M77" i="1"/>
  <c r="P77" i="1" s="1"/>
  <c r="M76" i="1"/>
  <c r="P76" i="1" s="1"/>
  <c r="M75" i="1"/>
  <c r="P75" i="1" s="1"/>
  <c r="M74" i="1"/>
  <c r="P74" i="1" s="1"/>
  <c r="M73" i="1"/>
  <c r="P73" i="1" s="1"/>
  <c r="M72" i="1"/>
  <c r="P72" i="1" s="1"/>
  <c r="M71" i="1"/>
  <c r="P71" i="1" s="1"/>
  <c r="M70" i="1"/>
  <c r="P70" i="1" s="1"/>
  <c r="M69" i="1"/>
  <c r="P69" i="1" s="1"/>
  <c r="M68" i="1"/>
  <c r="P68" i="1" s="1"/>
  <c r="M67" i="1"/>
  <c r="P67" i="1" s="1"/>
  <c r="M66" i="1"/>
  <c r="P66" i="1" s="1"/>
  <c r="M65" i="1"/>
  <c r="P65" i="1" s="1"/>
  <c r="M64" i="1"/>
  <c r="P64" i="1" s="1"/>
  <c r="M63" i="1"/>
  <c r="P63" i="1" s="1"/>
  <c r="M62" i="1"/>
  <c r="P62" i="1" s="1"/>
  <c r="M61" i="1"/>
  <c r="P61" i="1" s="1"/>
  <c r="M60" i="1"/>
  <c r="P60" i="1" s="1"/>
  <c r="M59" i="1"/>
  <c r="P59" i="1" s="1"/>
  <c r="M58" i="1"/>
  <c r="P58" i="1" s="1"/>
  <c r="M57" i="1"/>
  <c r="P57" i="1" s="1"/>
  <c r="M56" i="1"/>
  <c r="P56" i="1" s="1"/>
  <c r="M55" i="1"/>
  <c r="P55" i="1" s="1"/>
  <c r="M54" i="1"/>
  <c r="P54" i="1" s="1"/>
  <c r="M53" i="1"/>
  <c r="P53" i="1" s="1"/>
  <c r="M52" i="1"/>
  <c r="P52" i="1" s="1"/>
  <c r="M51" i="1"/>
  <c r="P51" i="1" s="1"/>
  <c r="M50" i="1"/>
  <c r="P50" i="1" s="1"/>
  <c r="M49" i="1"/>
  <c r="P49" i="1" s="1"/>
  <c r="M48" i="1"/>
  <c r="P48" i="1" s="1"/>
  <c r="M47" i="1"/>
  <c r="P47" i="1" s="1"/>
  <c r="M46" i="1"/>
  <c r="P46" i="1" s="1"/>
  <c r="M45" i="1"/>
  <c r="P45" i="1" s="1"/>
  <c r="M44" i="1"/>
  <c r="P44" i="1" s="1"/>
  <c r="M43" i="1"/>
  <c r="P43" i="1" s="1"/>
  <c r="M42" i="1"/>
  <c r="P42" i="1" s="1"/>
  <c r="M41" i="1"/>
  <c r="P41" i="1" s="1"/>
  <c r="M40" i="1"/>
  <c r="P40" i="1" s="1"/>
  <c r="M39" i="1"/>
  <c r="P39" i="1" s="1"/>
  <c r="M38" i="1"/>
  <c r="P38" i="1" s="1"/>
  <c r="M37" i="1"/>
  <c r="P37" i="1" s="1"/>
  <c r="M36" i="1"/>
  <c r="P36" i="1" s="1"/>
  <c r="M35" i="1"/>
  <c r="P35" i="1" s="1"/>
  <c r="I46" i="7"/>
  <c r="K46" i="7" s="1"/>
  <c r="K41" i="7"/>
  <c r="K40" i="7"/>
  <c r="C40" i="7"/>
  <c r="K39" i="7"/>
  <c r="C39" i="7"/>
  <c r="K38" i="7"/>
  <c r="K37" i="7"/>
  <c r="D37" i="7"/>
  <c r="D36" i="7"/>
  <c r="C9" i="7"/>
  <c r="B8" i="7"/>
  <c r="C8" i="7" s="1"/>
  <c r="C7" i="7"/>
  <c r="C6" i="7"/>
  <c r="C5" i="7"/>
  <c r="J46" i="7"/>
  <c r="I47" i="7"/>
  <c r="J47" i="7" s="1"/>
  <c r="K47" i="7" s="1"/>
  <c r="I48" i="7"/>
  <c r="I49" i="7" s="1"/>
  <c r="J48" i="7"/>
  <c r="I50" i="7" l="1"/>
  <c r="J49" i="7"/>
  <c r="K49" i="7" s="1"/>
  <c r="K48" i="7"/>
  <c r="J50" i="7" l="1"/>
  <c r="K50" i="7" s="1"/>
  <c r="I51" i="7"/>
  <c r="J51" i="7" l="1"/>
  <c r="K51" i="7" s="1"/>
  <c r="I52" i="7"/>
  <c r="J52" i="7" l="1"/>
  <c r="K52" i="7" s="1"/>
  <c r="I53" i="7"/>
  <c r="I54" i="7" l="1"/>
  <c r="J53" i="7"/>
  <c r="K53" i="7" s="1"/>
  <c r="J54" i="7" l="1"/>
  <c r="K54" i="7" s="1"/>
  <c r="I55" i="7"/>
  <c r="I56" i="7" l="1"/>
  <c r="J55" i="7"/>
  <c r="K55" i="7" s="1"/>
  <c r="J56" i="7" l="1"/>
  <c r="K56" i="7" s="1"/>
  <c r="I57" i="7"/>
  <c r="I58" i="7" l="1"/>
  <c r="J57" i="7"/>
  <c r="K57" i="7" s="1"/>
  <c r="J58" i="7" l="1"/>
  <c r="K58" i="7" s="1"/>
  <c r="I59" i="7"/>
  <c r="J59" i="7" l="1"/>
  <c r="K59" i="7" s="1"/>
  <c r="I60" i="7"/>
  <c r="J60" i="7" l="1"/>
  <c r="K60" i="7" s="1"/>
  <c r="I61" i="7"/>
  <c r="I62" i="7" l="1"/>
  <c r="J61" i="7"/>
  <c r="K61" i="7" s="1"/>
  <c r="J62" i="7" l="1"/>
  <c r="K62" i="7" s="1"/>
  <c r="I63" i="7"/>
  <c r="J63" i="7" l="1"/>
  <c r="K63" i="7" s="1"/>
  <c r="I64" i="7"/>
  <c r="J64" i="7" l="1"/>
  <c r="K64" i="7" s="1"/>
  <c r="I65" i="7"/>
  <c r="I66" i="7" l="1"/>
  <c r="J65" i="7"/>
  <c r="K65" i="7" s="1"/>
  <c r="J66" i="7" l="1"/>
  <c r="K66" i="7" s="1"/>
  <c r="I67" i="7"/>
  <c r="J67" i="7" l="1"/>
  <c r="K67" i="7" s="1"/>
  <c r="I68" i="7"/>
  <c r="J68" i="7" l="1"/>
  <c r="K68" i="7" s="1"/>
  <c r="I69" i="7"/>
  <c r="I70" i="7" l="1"/>
  <c r="J69" i="7"/>
  <c r="K69" i="7" s="1"/>
  <c r="J70" i="7" l="1"/>
  <c r="K70" i="7" s="1"/>
  <c r="I71" i="7"/>
  <c r="I72" i="7" l="1"/>
  <c r="J71" i="7"/>
  <c r="K71" i="7" s="1"/>
  <c r="J72" i="7" l="1"/>
  <c r="K72" i="7" s="1"/>
  <c r="I73" i="7"/>
  <c r="I74" i="7" l="1"/>
  <c r="J73" i="7"/>
  <c r="K73" i="7" s="1"/>
  <c r="J74" i="7" l="1"/>
  <c r="K74" i="7" s="1"/>
  <c r="I75" i="7"/>
  <c r="J75" i="7" s="1"/>
  <c r="K75" i="7" l="1"/>
</calcChain>
</file>

<file path=xl/comments1.xml><?xml version="1.0" encoding="utf-8"?>
<comments xmlns="http://schemas.openxmlformats.org/spreadsheetml/2006/main">
  <authors>
    <author>Ilmer Cóndor E.</author>
  </authors>
  <commentList>
    <comment ref="C5" authorId="0" shapeId="0">
      <text>
        <r>
          <rPr>
            <b/>
            <sz val="8"/>
            <color indexed="81"/>
            <rFont val="Tahoma"/>
            <family val="2"/>
          </rPr>
          <t>Excel asigna un número a cada fecha. Comienza el 1 de enero de 1900.</t>
        </r>
      </text>
    </comment>
    <comment ref="C42" authorId="0" shapeId="0">
      <text>
        <r>
          <rPr>
            <b/>
            <sz val="8"/>
            <color indexed="81"/>
            <rFont val="Tahoma"/>
            <family val="2"/>
          </rPr>
          <t>Calcula el día siguiente a la fecha inicial más el número de días laborables transcurridos.
Opcionalmente se pueden incluir fechas festivas.</t>
        </r>
      </text>
    </comment>
  </commentList>
</comments>
</file>

<file path=xl/comments2.xml><?xml version="1.0" encoding="utf-8"?>
<comments xmlns="http://schemas.openxmlformats.org/spreadsheetml/2006/main">
  <authors>
    <author>Ilmer Cóndor E.</author>
  </authors>
  <commentList>
    <comment ref="G4" authorId="0" shapeId="0">
      <text>
        <r>
          <rPr>
            <b/>
            <i/>
            <sz val="8"/>
            <color indexed="81"/>
            <rFont val="Papyrus"/>
            <family val="4"/>
          </rPr>
          <t>EN LO POSIBLE, USE NOMBRE DE RANGOS</t>
        </r>
      </text>
    </comment>
  </commentList>
</comments>
</file>

<file path=xl/sharedStrings.xml><?xml version="1.0" encoding="utf-8"?>
<sst xmlns="http://schemas.openxmlformats.org/spreadsheetml/2006/main" count="512" uniqueCount="258">
  <si>
    <t>Maguire, Mollie</t>
  </si>
  <si>
    <t>Chinen Fierro, Piedad Myshel</t>
  </si>
  <si>
    <t>Alstain Isolde</t>
  </si>
  <si>
    <t>Quiñones Borda, Jorge Victor</t>
  </si>
  <si>
    <t>Berg Bobby</t>
  </si>
  <si>
    <t>Hans Magluff, Kris</t>
  </si>
  <si>
    <t>Neira Ladron De Guevara Rodrigo</t>
  </si>
  <si>
    <t>Delzo Collado Juan Miguel</t>
  </si>
  <si>
    <t>Barber Lisa</t>
  </si>
  <si>
    <t>Sam Plant, Weston</t>
  </si>
  <si>
    <t>Saavedra Calle, Raul Augusto</t>
  </si>
  <si>
    <t>Erika Lampstone, Larssen</t>
  </si>
  <si>
    <t>Nuñez Briones Cesar Oswaldo</t>
  </si>
  <si>
    <t>Robert North, North</t>
  </si>
  <si>
    <t>Cummins Dave</t>
  </si>
  <si>
    <t>Ortiz Romero, Gonzalo Ruben</t>
  </si>
  <si>
    <t>Berwick Sam</t>
  </si>
  <si>
    <t>Eileen Quan, Barton Mio</t>
  </si>
  <si>
    <t>Calderon Curay, Maguire</t>
  </si>
  <si>
    <t>Kegler, Pam</t>
  </si>
  <si>
    <t>Seidel, Matt</t>
  </si>
  <si>
    <t>Gorton, Hazel</t>
  </si>
  <si>
    <t>Lazo Sam, Sandra Luz</t>
  </si>
  <si>
    <t>Homes Megan</t>
  </si>
  <si>
    <t>Mollie Selznick, Ursula Jazmin</t>
  </si>
  <si>
    <t>Pam Davison, Kegler</t>
  </si>
  <si>
    <t>Fein Caroline</t>
  </si>
  <si>
    <t>Cieza Medina, Yuri Martin</t>
  </si>
  <si>
    <t>Gambini Delgado, Janet Rocio</t>
  </si>
  <si>
    <t>Santivañez Espinoza, Henry Davidson</t>
  </si>
  <si>
    <t>Arbocco Illescas, Bruno Rodrigo</t>
  </si>
  <si>
    <t>Smith, Howard</t>
  </si>
  <si>
    <t>Barbaran Buendia, Max William</t>
  </si>
  <si>
    <t>Kaneko, Midori</t>
  </si>
  <si>
    <t>Anna Preston, Selznick</t>
  </si>
  <si>
    <t>Lampstone Pete</t>
  </si>
  <si>
    <t>Delgado Villanueva, Nestor Jesus</t>
  </si>
  <si>
    <t>Villacorta Zambrano, Manuel Antonio</t>
  </si>
  <si>
    <t>Venegas Soriano, Juan Jose</t>
  </si>
  <si>
    <t>Castro Vallejo, Jorge Arturo</t>
  </si>
  <si>
    <t>Raye Alice</t>
  </si>
  <si>
    <t>Garcia Escaro, Desiree Liliana</t>
  </si>
  <si>
    <t>Cane Nate</t>
  </si>
  <si>
    <t>Gladstone Wes</t>
  </si>
  <si>
    <t>Hilda Tuppman, Wolf</t>
  </si>
  <si>
    <t>Terreros Pedraza, Victor Jonathan</t>
  </si>
  <si>
    <t>Morton, Sara</t>
  </si>
  <si>
    <t>Roca Whu Christian Josef</t>
  </si>
  <si>
    <t>Soto Dongo, Carlos Fernando</t>
  </si>
  <si>
    <t>Price, Ellen</t>
  </si>
  <si>
    <t>Fernandini Figari Mauricio</t>
  </si>
  <si>
    <t>Chang Kong, Alex Stephen</t>
  </si>
  <si>
    <t>Larssen, Erika</t>
  </si>
  <si>
    <t>Matt Berwick, Seidel</t>
  </si>
  <si>
    <t>Benavides Tapia Giovanna Veronica</t>
  </si>
  <si>
    <t>Zegarra Pacheco Fernando</t>
  </si>
  <si>
    <t>Silverberg, Jay</t>
  </si>
  <si>
    <t>Hardy Bill</t>
  </si>
  <si>
    <t>Sammler, Mark</t>
  </si>
  <si>
    <t>Moreno Minaya, Luisa</t>
  </si>
  <si>
    <t>Tuesta Mori, Jenner Darwin</t>
  </si>
  <si>
    <t>Cornejo Lingan, Armando Gerardo</t>
  </si>
  <si>
    <t>Vasquez Valdivia, Karen Isabela</t>
  </si>
  <si>
    <t>Price David</t>
  </si>
  <si>
    <t>Sindole Randy</t>
  </si>
  <si>
    <t>Acosta De La Borda, Daniela</t>
  </si>
  <si>
    <t>Alvarez Murguia, Maria Alejandra</t>
  </si>
  <si>
    <t>Barton, Eileen</t>
  </si>
  <si>
    <t>Roberto Martín Mora</t>
  </si>
  <si>
    <t>Narvaez Bazan, Ricardo Alberto</t>
  </si>
  <si>
    <t>Able Aaron</t>
  </si>
  <si>
    <t>Quesada Ramirez, Efren Alexander</t>
  </si>
  <si>
    <t>Goldberg Malcolm</t>
  </si>
  <si>
    <t>North, Robert</t>
  </si>
  <si>
    <t>Larry Coyne, Franklin Ruy</t>
  </si>
  <si>
    <t>Joe Price, Malena</t>
  </si>
  <si>
    <t>Kuriyama Bonnett, Juan Carlos</t>
  </si>
  <si>
    <t>Alvarez Murguia Maria Alejandra</t>
  </si>
  <si>
    <t>Melia Smith, Brwyne</t>
  </si>
  <si>
    <t>Ferngood Jules</t>
  </si>
  <si>
    <t>Simpson, Sandrae</t>
  </si>
  <si>
    <t>Cornejo Rivarola, Jorge Enrique</t>
  </si>
  <si>
    <t>Delzo Collado, Juan Miguel</t>
  </si>
  <si>
    <t>Michael Lampstone, Lin Li</t>
  </si>
  <si>
    <t>Smith Howard</t>
  </si>
  <si>
    <t>Brent Gonzales, Cronwith</t>
  </si>
  <si>
    <t>Araujo Garcia Gian Carlo</t>
  </si>
  <si>
    <t>Dorfberg, Jeremy</t>
  </si>
  <si>
    <t>Giannotti Perez Piero Carlo</t>
  </si>
  <si>
    <t>Mark Robbins, Sammler</t>
  </si>
  <si>
    <t>Davila Vilchez, Carla</t>
  </si>
  <si>
    <t>Martinez Sara</t>
  </si>
  <si>
    <t>Franklin Larry</t>
  </si>
  <si>
    <t>Banda Bellmunt, Christian Harold</t>
  </si>
  <si>
    <t>Tupiño Escurra, Reynaldo Jesus</t>
  </si>
  <si>
    <t>Noblecilla Pascual, Luis Jesus</t>
  </si>
  <si>
    <t>West, Cara</t>
  </si>
  <si>
    <t>Condor Huamani, Alfredo Santiago</t>
  </si>
  <si>
    <t>Kourios Theo</t>
  </si>
  <si>
    <t>Escarcena Ballon Manuel Gustavo</t>
  </si>
  <si>
    <t>Abdul, Cathy</t>
  </si>
  <si>
    <t>Plant, Allen</t>
  </si>
  <si>
    <t>Camayo Cachuan, Roxana Jazmin</t>
  </si>
  <si>
    <t>Eric Cane, Levine Jas</t>
  </si>
  <si>
    <t>Teply Zlatar, Luciana Andrea</t>
  </si>
  <si>
    <t>Nelson Ed</t>
  </si>
  <si>
    <t>Arevalo Calonge Eduardo Juan Pablo</t>
  </si>
  <si>
    <t>Corwick Rob</t>
  </si>
  <si>
    <t>Wells, Rose</t>
  </si>
  <si>
    <t>Sakay Rodriguez, Oscar Eduardo</t>
  </si>
  <si>
    <t>Everett Solomon, Townes</t>
  </si>
  <si>
    <t>Randy Mann, Sindole</t>
  </si>
  <si>
    <t>Malaga Lozano, Alejandro Guillermo</t>
  </si>
  <si>
    <t>Toni Wolf, Asonte Lucas</t>
  </si>
  <si>
    <t>Able, Aaron</t>
  </si>
  <si>
    <t>Sargent, Evelyn</t>
  </si>
  <si>
    <t>Gamarra Ibarra, Enrique Nicanor</t>
  </si>
  <si>
    <t>Rivas Matos, David Alejandro</t>
  </si>
  <si>
    <t>Salinas Vargas, Jose Adolfo</t>
  </si>
  <si>
    <t>Inicial</t>
  </si>
  <si>
    <t>Saldo</t>
  </si>
  <si>
    <t>Nombre del cliente</t>
  </si>
  <si>
    <t>Número
de cuotas</t>
  </si>
  <si>
    <t>INSTRUCCIONES PARA COMPLETAR LA HOJA PAGOS</t>
  </si>
  <si>
    <t xml:space="preserve">Inicial: </t>
  </si>
  <si>
    <t xml:space="preserve">Saldo: </t>
  </si>
  <si>
    <t>Es el Monto a pagar menos el inicial.</t>
  </si>
  <si>
    <t>Fecha
Pago 1</t>
  </si>
  <si>
    <t>Fecha
Pago 2</t>
  </si>
  <si>
    <t>Fecha
Pago 3</t>
  </si>
  <si>
    <t>Pago a
 30 días</t>
  </si>
  <si>
    <t>Pago a
 60 días</t>
  </si>
  <si>
    <t>Pago a
 90 días</t>
  </si>
  <si>
    <t xml:space="preserve">Pago a 30 días: </t>
  </si>
  <si>
    <t xml:space="preserve">Pago a 60 días: </t>
  </si>
  <si>
    <t xml:space="preserve">Pago a 90 días: </t>
  </si>
  <si>
    <t>Si el tiempo transcurrido es mayor a 30, se debe pagar una mora de 2 soles por cada día en exceso</t>
  </si>
  <si>
    <t>Si el tiempo transcurrido es mayor a 60, se debe pagar una mora de 2 soles por cada día en exceso</t>
  </si>
  <si>
    <t>Si el tiempo transcurrido es mayor a 90, se debe pagar una mora de 2 soles por cada día en exceso</t>
  </si>
  <si>
    <t/>
  </si>
  <si>
    <t>Tcred. Credimas Bco. Cred</t>
  </si>
  <si>
    <t>T. Cred. Ripley</t>
  </si>
  <si>
    <t>Tcred. Ahorros Bco. Wiese</t>
  </si>
  <si>
    <t>T. Cred. Saga Falabella</t>
  </si>
  <si>
    <t>T.Cred. Metro</t>
  </si>
  <si>
    <t>Tcred. Personal Bco. Wiese</t>
  </si>
  <si>
    <t>Tcred. Am.Exp Bco. Cred</t>
  </si>
  <si>
    <t>Tcred. Dorada XP Bco. Cred</t>
  </si>
  <si>
    <t>Efectivo</t>
  </si>
  <si>
    <t>T. Cred. E Wong</t>
  </si>
  <si>
    <t>T. Cred. Plaza Vea</t>
  </si>
  <si>
    <t>Tcred. Am.Exp Bco. Conti</t>
  </si>
  <si>
    <t>Tcred. Am.Exp Bco. Interbanc</t>
  </si>
  <si>
    <t>Tcred. Dorada Bco. Interbanc</t>
  </si>
  <si>
    <t>Tcred. Ahorros Bco. Conti</t>
  </si>
  <si>
    <t>Tcred. Am.Exp Bco. Wiese</t>
  </si>
  <si>
    <t>Dia</t>
  </si>
  <si>
    <t>Mes</t>
  </si>
  <si>
    <t>Año</t>
  </si>
  <si>
    <t>Dia de semana</t>
  </si>
  <si>
    <t>Horas</t>
  </si>
  <si>
    <t>Minutos</t>
  </si>
  <si>
    <t>Segundos</t>
  </si>
  <si>
    <t>Dias del año</t>
  </si>
  <si>
    <t>El monto a pagar es el Saldo/(Nro. de cuotas)</t>
  </si>
  <si>
    <t>Si el pago se hizo en efectivo, Inicial contiene el monto del pago, en caso contrario contiene el 20% del pago</t>
  </si>
  <si>
    <t>Fecha
de compra</t>
  </si>
  <si>
    <t xml:space="preserve"> Hoy(): </t>
  </si>
  <si>
    <t xml:space="preserve"> Ahora(): </t>
  </si>
  <si>
    <t>Debe estar en 0 si se pagó en efectivo</t>
  </si>
  <si>
    <t>Código</t>
  </si>
  <si>
    <t>Apellidos y Nombres</t>
  </si>
  <si>
    <t>Situación</t>
  </si>
  <si>
    <t>96337</t>
  </si>
  <si>
    <t>Moya Patiño, Christian Erick</t>
  </si>
  <si>
    <t>93342</t>
  </si>
  <si>
    <t>Marín Salazar, Carmen Rosa</t>
  </si>
  <si>
    <t>96240</t>
  </si>
  <si>
    <t>Moya Gonzalez, Jose Enrique</t>
  </si>
  <si>
    <t>92131</t>
  </si>
  <si>
    <t>Shiraishi Barreto, Jessica Harumi</t>
  </si>
  <si>
    <t>95165</t>
  </si>
  <si>
    <t>Osorio Irribarren, Sonia Andrea</t>
  </si>
  <si>
    <t>95350</t>
  </si>
  <si>
    <t>Puente Cardoso, Christian André</t>
  </si>
  <si>
    <t>92254</t>
  </si>
  <si>
    <t>Berrocal Rodriguez, Karen Larissa</t>
  </si>
  <si>
    <t>93322</t>
  </si>
  <si>
    <t>Rivera Miranda, Carlos Enrique</t>
  </si>
  <si>
    <t>92258</t>
  </si>
  <si>
    <t>Estrada Castro, Alfredo Arturo</t>
  </si>
  <si>
    <t>93252</t>
  </si>
  <si>
    <t>Escalante Toledo, Vladimir</t>
  </si>
  <si>
    <t>95346</t>
  </si>
  <si>
    <t>Cajo Milla, Silvia Inés</t>
  </si>
  <si>
    <t>95143</t>
  </si>
  <si>
    <t>Arellano Muguruza, Liseth Akemi</t>
  </si>
  <si>
    <t>96315</t>
  </si>
  <si>
    <t>Montañez Ortiz, Rodrigo Alonso</t>
  </si>
  <si>
    <t>94119</t>
  </si>
  <si>
    <t>Orellana Lamas, Walter Sergio</t>
  </si>
  <si>
    <t>94321</t>
  </si>
  <si>
    <t>Minaya Pérez, Carlos Jeanpiero</t>
  </si>
  <si>
    <t>92344</t>
  </si>
  <si>
    <t>Salazar Orellana, Katherine Liliana</t>
  </si>
  <si>
    <t>92108</t>
  </si>
  <si>
    <t>Lombardi Beraún, Carlos Luis</t>
  </si>
  <si>
    <t>94112</t>
  </si>
  <si>
    <t>Malca Sotelo, Laura Isabel</t>
  </si>
  <si>
    <t>96274</t>
  </si>
  <si>
    <t>Briceño Morales, Yharim Hermann Leonel</t>
  </si>
  <si>
    <t>94259</t>
  </si>
  <si>
    <t>Mendoza Campos, Luz Yolanda</t>
  </si>
  <si>
    <t>92110</t>
  </si>
  <si>
    <t>Oscco Mendocilla, Milagro Del Carmen</t>
  </si>
  <si>
    <t>Ingreso</t>
  </si>
  <si>
    <t>Salida</t>
  </si>
  <si>
    <t>Tolerancia</t>
  </si>
  <si>
    <t>Entrada</t>
  </si>
  <si>
    <t>Tardanza</t>
  </si>
  <si>
    <t>Hrs extras</t>
  </si>
  <si>
    <t>Monto</t>
  </si>
  <si>
    <t>Nro</t>
  </si>
  <si>
    <t>Forma de Pago</t>
  </si>
  <si>
    <t>Tipo Pago</t>
  </si>
  <si>
    <t>Si Tipo de pago = 0 la compra se hizo en efectivo</t>
  </si>
  <si>
    <t>Si Tipo de pago = 1 la compra se hizo a crédito</t>
  </si>
  <si>
    <t>Salida ef.</t>
  </si>
  <si>
    <t>Nro de días entre estas fechas</t>
  </si>
  <si>
    <t>Control de fechas</t>
  </si>
  <si>
    <t>Fecha</t>
  </si>
  <si>
    <t>Nº Asignado</t>
  </si>
  <si>
    <t>Semana</t>
  </si>
  <si>
    <t>Lunes</t>
  </si>
  <si>
    <t>Martes</t>
  </si>
  <si>
    <t>Miércoles</t>
  </si>
  <si>
    <t>Jueves</t>
  </si>
  <si>
    <t>Viernes</t>
  </si>
  <si>
    <t>Sábado</t>
  </si>
  <si>
    <t>Domingo</t>
  </si>
  <si>
    <t>Fecha de Inicio</t>
  </si>
  <si>
    <t>Dias festivos</t>
  </si>
  <si>
    <t>Fecha Final</t>
  </si>
  <si>
    <t>Dias Reales</t>
  </si>
  <si>
    <t>Dias 360</t>
  </si>
  <si>
    <t>Dias.Lab</t>
  </si>
  <si>
    <t>Dia.Lab</t>
  </si>
  <si>
    <t>Caso Práctico</t>
  </si>
  <si>
    <t>Orden</t>
  </si>
  <si>
    <t>Día Semana</t>
  </si>
  <si>
    <t>Día Vacaciones</t>
  </si>
  <si>
    <t>Un trabajador tiene derecho a disfrutar de 20 días hábiles de vacaciones.</t>
  </si>
  <si>
    <t>Si inicia el 1ro. de agosto del 2005, qué día debe incorporarse al trabajo.</t>
  </si>
  <si>
    <t>Tener en cuenta que el 15 de agosto es fiesta</t>
  </si>
  <si>
    <t>Solución</t>
  </si>
  <si>
    <t>Debe incorporarse el día:</t>
  </si>
  <si>
    <t>Monto/
Mora</t>
  </si>
  <si>
    <t>Fecha y Hora (Ahora()):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</si>
</sst>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9" formatCode="[$-F400]h:mm:ss\ AM/PM"/>
  </numFmts>
  <fonts count="11" x14ac:knownFonts="1">
    <font>
      <sz val="10"/>
      <name val="Arial"/>
    </font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8"/>
      <color indexed="81"/>
      <name val="Papyrus"/>
      <family val="4"/>
    </font>
    <font>
      <b/>
      <sz val="11"/>
      <name val="Arial"/>
      <family val="2"/>
    </font>
    <font>
      <sz val="10"/>
      <color indexed="9"/>
      <name val="Arial"/>
      <family val="2"/>
    </font>
    <font>
      <sz val="18"/>
      <name val="Arial Black"/>
      <family val="2"/>
    </font>
    <font>
      <b/>
      <sz val="14"/>
      <name val="Arial"/>
      <family val="2"/>
    </font>
    <font>
      <b/>
      <sz val="8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2"/>
      </left>
      <right/>
      <top style="medium">
        <color indexed="12"/>
      </top>
      <bottom style="medium">
        <color indexed="12"/>
      </bottom>
      <diagonal/>
    </border>
    <border>
      <left/>
      <right/>
      <top style="medium">
        <color indexed="12"/>
      </top>
      <bottom style="medium">
        <color indexed="12"/>
      </bottom>
      <diagonal/>
    </border>
    <border>
      <left/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3" fillId="0" borderId="1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wrapText="1"/>
    </xf>
    <xf numFmtId="0" fontId="4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0" fontId="3" fillId="0" borderId="0" xfId="0" applyFont="1" applyFill="1"/>
    <xf numFmtId="14" fontId="3" fillId="0" borderId="0" xfId="0" applyNumberFormat="1" applyFont="1"/>
    <xf numFmtId="14" fontId="0" fillId="0" borderId="0" xfId="0" applyNumberFormat="1"/>
    <xf numFmtId="14" fontId="0" fillId="3" borderId="3" xfId="0" applyNumberFormat="1" applyFill="1" applyBorder="1"/>
    <xf numFmtId="1" fontId="0" fillId="0" borderId="0" xfId="0" applyNumberFormat="1"/>
    <xf numFmtId="0" fontId="0" fillId="0" borderId="0" xfId="0" applyNumberFormat="1"/>
    <xf numFmtId="22" fontId="0" fillId="0" borderId="0" xfId="0" applyNumberFormat="1"/>
    <xf numFmtId="0" fontId="0" fillId="3" borderId="2" xfId="0" applyNumberFormat="1" applyFill="1" applyBorder="1"/>
    <xf numFmtId="22" fontId="0" fillId="3" borderId="3" xfId="0" applyNumberFormat="1" applyFill="1" applyBorder="1"/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3" fillId="0" borderId="4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wrapText="1"/>
    </xf>
    <xf numFmtId="0" fontId="3" fillId="0" borderId="5" xfId="0" applyFont="1" applyFill="1" applyBorder="1"/>
    <xf numFmtId="0" fontId="2" fillId="2" borderId="6" xfId="0" applyFont="1" applyFill="1" applyBorder="1" applyAlignment="1">
      <alignment wrapText="1"/>
    </xf>
    <xf numFmtId="0" fontId="3" fillId="3" borderId="5" xfId="0" applyFont="1" applyFill="1" applyBorder="1"/>
    <xf numFmtId="0" fontId="3" fillId="3" borderId="1" xfId="0" applyFont="1" applyFill="1" applyBorder="1"/>
    <xf numFmtId="0" fontId="3" fillId="3" borderId="4" xfId="0" applyFont="1" applyFill="1" applyBorder="1"/>
    <xf numFmtId="0" fontId="3" fillId="0" borderId="0" xfId="0" applyNumberFormat="1" applyFont="1"/>
    <xf numFmtId="0" fontId="0" fillId="4" borderId="7" xfId="0" applyFill="1" applyBorder="1" applyAlignment="1">
      <alignment horizontal="right"/>
    </xf>
    <xf numFmtId="20" fontId="0" fillId="4" borderId="8" xfId="0" applyNumberFormat="1" applyFill="1" applyBorder="1"/>
    <xf numFmtId="0" fontId="0" fillId="5" borderId="7" xfId="0" applyFill="1" applyBorder="1" applyAlignment="1">
      <alignment horizontal="right"/>
    </xf>
    <xf numFmtId="20" fontId="0" fillId="5" borderId="8" xfId="0" applyNumberFormat="1" applyFill="1" applyBorder="1"/>
    <xf numFmtId="20" fontId="0" fillId="0" borderId="0" xfId="0" applyNumberFormat="1"/>
    <xf numFmtId="0" fontId="0" fillId="6" borderId="7" xfId="0" applyFill="1" applyBorder="1" applyAlignment="1">
      <alignment horizontal="right"/>
    </xf>
    <xf numFmtId="20" fontId="0" fillId="6" borderId="8" xfId="0" applyNumberFormat="1" applyFill="1" applyBorder="1"/>
    <xf numFmtId="0" fontId="6" fillId="2" borderId="2" xfId="0" applyFont="1" applyFill="1" applyBorder="1"/>
    <xf numFmtId="0" fontId="6" fillId="2" borderId="9" xfId="0" applyFont="1" applyFill="1" applyBorder="1"/>
    <xf numFmtId="20" fontId="1" fillId="0" borderId="1" xfId="0" applyNumberFormat="1" applyFont="1" applyBorder="1"/>
    <xf numFmtId="20" fontId="1" fillId="0" borderId="10" xfId="0" applyNumberFormat="1" applyFont="1" applyBorder="1"/>
    <xf numFmtId="20" fontId="1" fillId="0" borderId="4" xfId="0" applyNumberFormat="1" applyFont="1" applyBorder="1"/>
    <xf numFmtId="20" fontId="1" fillId="0" borderId="11" xfId="0" applyNumberFormat="1" applyFont="1" applyBorder="1"/>
    <xf numFmtId="189" fontId="0" fillId="0" borderId="0" xfId="0" applyNumberFormat="1"/>
    <xf numFmtId="0" fontId="4" fillId="2" borderId="2" xfId="0" applyFont="1" applyFill="1" applyBorder="1"/>
    <xf numFmtId="0" fontId="1" fillId="0" borderId="1" xfId="0" applyNumberFormat="1" applyFont="1" applyBorder="1"/>
    <xf numFmtId="0" fontId="1" fillId="0" borderId="4" xfId="0" applyNumberFormat="1" applyFont="1" applyBorder="1"/>
    <xf numFmtId="0" fontId="7" fillId="0" borderId="0" xfId="0" applyFont="1"/>
    <xf numFmtId="0" fontId="0" fillId="0" borderId="2" xfId="0" applyBorder="1" applyAlignment="1">
      <alignment horizontal="center"/>
    </xf>
    <xf numFmtId="14" fontId="0" fillId="0" borderId="2" xfId="0" applyNumberFormat="1" applyBorder="1"/>
    <xf numFmtId="0" fontId="0" fillId="0" borderId="2" xfId="0" applyNumberFormat="1" applyBorder="1"/>
    <xf numFmtId="14" fontId="0" fillId="0" borderId="2" xfId="0" applyNumberFormat="1" applyFill="1" applyBorder="1"/>
    <xf numFmtId="0" fontId="0" fillId="0" borderId="2" xfId="0" applyNumberFormat="1" applyFill="1" applyBorder="1"/>
    <xf numFmtId="14" fontId="0" fillId="7" borderId="2" xfId="0" applyNumberFormat="1" applyFill="1" applyBorder="1"/>
    <xf numFmtId="0" fontId="0" fillId="7" borderId="2" xfId="0" applyNumberFormat="1" applyFill="1" applyBorder="1"/>
    <xf numFmtId="0" fontId="0" fillId="0" borderId="2" xfId="0" applyBorder="1"/>
    <xf numFmtId="14" fontId="0" fillId="0" borderId="0" xfId="0" applyNumberFormat="1" applyBorder="1"/>
    <xf numFmtId="0" fontId="0" fillId="0" borderId="0" xfId="0" applyNumberFormat="1" applyBorder="1"/>
    <xf numFmtId="0" fontId="0" fillId="0" borderId="0" xfId="0" applyFill="1"/>
    <xf numFmtId="0" fontId="0" fillId="0" borderId="0" xfId="0" applyFill="1" applyBorder="1"/>
    <xf numFmtId="0" fontId="0" fillId="8" borderId="9" xfId="0" applyFill="1" applyBorder="1"/>
    <xf numFmtId="0" fontId="0" fillId="8" borderId="2" xfId="0" applyFill="1" applyBorder="1"/>
    <xf numFmtId="0" fontId="0" fillId="8" borderId="12" xfId="0" applyFill="1" applyBorder="1"/>
    <xf numFmtId="0" fontId="0" fillId="9" borderId="2" xfId="0" applyFill="1" applyBorder="1"/>
    <xf numFmtId="14" fontId="0" fillId="9" borderId="2" xfId="0" applyNumberFormat="1" applyFill="1" applyBorder="1"/>
    <xf numFmtId="0" fontId="0" fillId="9" borderId="2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10" borderId="2" xfId="0" applyNumberFormat="1" applyFill="1" applyBorder="1"/>
    <xf numFmtId="0" fontId="0" fillId="10" borderId="2" xfId="0" applyFill="1" applyBorder="1"/>
    <xf numFmtId="0" fontId="0" fillId="0" borderId="14" xfId="0" applyBorder="1"/>
    <xf numFmtId="0" fontId="0" fillId="0" borderId="15" xfId="0" applyBorder="1"/>
    <xf numFmtId="0" fontId="4" fillId="0" borderId="2" xfId="0" applyFont="1" applyBorder="1" applyAlignment="1">
      <alignment horizontal="center"/>
    </xf>
    <xf numFmtId="0" fontId="0" fillId="0" borderId="16" xfId="0" applyBorder="1"/>
    <xf numFmtId="0" fontId="0" fillId="0" borderId="0" xfId="0" applyBorder="1"/>
    <xf numFmtId="0" fontId="0" fillId="0" borderId="17" xfId="0" applyBorder="1"/>
    <xf numFmtId="15" fontId="0" fillId="5" borderId="2" xfId="0" applyNumberFormat="1" applyFill="1" applyBorder="1"/>
    <xf numFmtId="15" fontId="0" fillId="0" borderId="0" xfId="0" applyNumberFormat="1"/>
    <xf numFmtId="0" fontId="1" fillId="0" borderId="0" xfId="0" applyNumberFormat="1" applyFont="1" applyFill="1"/>
    <xf numFmtId="15" fontId="0" fillId="0" borderId="16" xfId="0" applyNumberFormat="1" applyBorder="1"/>
    <xf numFmtId="0" fontId="4" fillId="0" borderId="16" xfId="0" applyFont="1" applyBorder="1"/>
    <xf numFmtId="14" fontId="4" fillId="6" borderId="2" xfId="0" applyNumberFormat="1" applyFont="1" applyFill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" fillId="0" borderId="0" xfId="0" applyFont="1" applyFill="1"/>
    <xf numFmtId="0" fontId="3" fillId="0" borderId="0" xfId="0" applyFont="1" applyBorder="1"/>
    <xf numFmtId="0" fontId="3" fillId="0" borderId="0" xfId="0" applyFont="1" applyAlignment="1">
      <alignment wrapText="1"/>
    </xf>
    <xf numFmtId="0" fontId="0" fillId="3" borderId="3" xfId="0" applyNumberFormat="1" applyFill="1" applyBorder="1"/>
    <xf numFmtId="0" fontId="8" fillId="6" borderId="21" xfId="0" applyFont="1" applyFill="1" applyBorder="1" applyAlignment="1">
      <alignment horizontal="center" vertical="center" wrapText="1"/>
    </xf>
    <xf numFmtId="0" fontId="8" fillId="6" borderId="22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wrapText="1"/>
    </xf>
    <xf numFmtId="0" fontId="8" fillId="0" borderId="23" xfId="0" applyFont="1" applyBorder="1" applyAlignment="1">
      <alignment wrapText="1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11" borderId="18" xfId="0" applyFont="1" applyFill="1" applyBorder="1" applyAlignment="1">
      <alignment horizontal="center"/>
    </xf>
    <xf numFmtId="0" fontId="4" fillId="11" borderId="19" xfId="0" applyFont="1" applyFill="1" applyBorder="1" applyAlignment="1">
      <alignment horizontal="center"/>
    </xf>
    <xf numFmtId="0" fontId="9" fillId="8" borderId="24" xfId="0" applyFont="1" applyFill="1" applyBorder="1" applyAlignment="1">
      <alignment horizontal="center" wrapText="1"/>
    </xf>
    <xf numFmtId="0" fontId="0" fillId="8" borderId="13" xfId="0" applyFill="1" applyBorder="1" applyAlignment="1">
      <alignment horizontal="center" wrapText="1"/>
    </xf>
  </cellXfs>
  <cellStyles count="1">
    <cellStyle name="Normal" xfId="0" builtinId="0"/>
  </cellStyles>
  <dxfs count="5"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9</xdr:row>
      <xdr:rowOff>66675</xdr:rowOff>
    </xdr:from>
    <xdr:to>
      <xdr:col>1</xdr:col>
      <xdr:colOff>66675</xdr:colOff>
      <xdr:row>11</xdr:row>
      <xdr:rowOff>142875</xdr:rowOff>
    </xdr:to>
    <xdr:sp macro="" textlink="">
      <xdr:nvSpPr>
        <xdr:cNvPr id="2056" name="AutoShape 1">
          <a:extLst>
            <a:ext uri="{FF2B5EF4-FFF2-40B4-BE49-F238E27FC236}">
              <a16:creationId xmlns:a16="http://schemas.microsoft.com/office/drawing/2014/main" id="{5B0113A8-C1F7-4B05-8109-68E426852B03}"/>
            </a:ext>
          </a:extLst>
        </xdr:cNvPr>
        <xdr:cNvSpPr>
          <a:spLocks/>
        </xdr:cNvSpPr>
      </xdr:nvSpPr>
      <xdr:spPr bwMode="auto">
        <a:xfrm>
          <a:off x="352425" y="1562100"/>
          <a:ext cx="66675" cy="40005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J18"/>
  <sheetViews>
    <sheetView showGridLines="0" tabSelected="1" workbookViewId="0">
      <selection activeCell="F24" sqref="F24"/>
    </sheetView>
  </sheetViews>
  <sheetFormatPr baseColWidth="10" defaultRowHeight="12.75" x14ac:dyDescent="0.2"/>
  <cols>
    <col min="1" max="1" width="5.28515625" customWidth="1"/>
    <col min="3" max="3" width="15.28515625" customWidth="1"/>
    <col min="5" max="5" width="13" customWidth="1"/>
    <col min="6" max="6" width="16.85546875" customWidth="1"/>
    <col min="7" max="7" width="15.28515625" bestFit="1" customWidth="1"/>
  </cols>
  <sheetData>
    <row r="2" spans="2:10" x14ac:dyDescent="0.2">
      <c r="D2" s="9"/>
    </row>
    <row r="3" spans="2:10" ht="13.5" thickBot="1" x14ac:dyDescent="0.25"/>
    <row r="4" spans="2:10" ht="13.5" thickBot="1" x14ac:dyDescent="0.25">
      <c r="B4" s="5" t="s">
        <v>167</v>
      </c>
      <c r="C4" s="10"/>
      <c r="F4" s="13"/>
      <c r="G4" s="12"/>
    </row>
    <row r="5" spans="2:10" ht="13.5" thickBot="1" x14ac:dyDescent="0.25">
      <c r="B5" s="5"/>
    </row>
    <row r="6" spans="2:10" ht="13.5" thickBot="1" x14ac:dyDescent="0.25">
      <c r="B6" s="5" t="s">
        <v>168</v>
      </c>
      <c r="C6" s="10"/>
      <c r="E6" s="5" t="s">
        <v>257</v>
      </c>
      <c r="F6" s="15"/>
    </row>
    <row r="9" spans="2:10" x14ac:dyDescent="0.2">
      <c r="C9" t="s">
        <v>156</v>
      </c>
      <c r="D9" t="s">
        <v>157</v>
      </c>
      <c r="E9" t="s">
        <v>158</v>
      </c>
      <c r="F9" t="s">
        <v>159</v>
      </c>
      <c r="G9" t="s">
        <v>160</v>
      </c>
      <c r="H9" t="s">
        <v>161</v>
      </c>
      <c r="I9" t="s">
        <v>162</v>
      </c>
      <c r="J9" t="s">
        <v>163</v>
      </c>
    </row>
    <row r="10" spans="2:10" x14ac:dyDescent="0.2">
      <c r="B10" s="9">
        <v>40844</v>
      </c>
      <c r="C10" s="14"/>
      <c r="D10" s="14"/>
      <c r="E10" s="14"/>
      <c r="F10" s="14"/>
      <c r="G10" s="14"/>
      <c r="H10" s="14"/>
      <c r="I10" s="14"/>
      <c r="J10" s="14"/>
    </row>
    <row r="11" spans="2:10" x14ac:dyDescent="0.2">
      <c r="G11" s="11"/>
      <c r="H11" s="12"/>
    </row>
    <row r="12" spans="2:10" x14ac:dyDescent="0.2">
      <c r="B12" s="9">
        <v>40862</v>
      </c>
    </row>
    <row r="16" spans="2:10" x14ac:dyDescent="0.2">
      <c r="D16" s="9">
        <f ca="1">TODAY()</f>
        <v>43495</v>
      </c>
    </row>
    <row r="17" spans="2:4" ht="13.5" thickBot="1" x14ac:dyDescent="0.25">
      <c r="D17" s="9">
        <v>39271</v>
      </c>
    </row>
    <row r="18" spans="2:4" ht="13.5" thickBot="1" x14ac:dyDescent="0.25">
      <c r="B18" t="s">
        <v>228</v>
      </c>
      <c r="D18" s="86"/>
    </row>
  </sheetData>
  <phoneticPr fontId="3" type="noConversion"/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26"/>
  <sheetViews>
    <sheetView topLeftCell="A4" workbookViewId="0">
      <selection activeCell="F8" sqref="F8"/>
    </sheetView>
  </sheetViews>
  <sheetFormatPr baseColWidth="10" defaultRowHeight="12.75" x14ac:dyDescent="0.2"/>
  <cols>
    <col min="1" max="1" width="8.5703125" customWidth="1"/>
    <col min="2" max="2" width="10.85546875" style="12" customWidth="1"/>
    <col min="3" max="3" width="11.85546875" customWidth="1"/>
    <col min="4" max="4" width="46.85546875" customWidth="1"/>
    <col min="5" max="5" width="10.7109375" customWidth="1"/>
    <col min="6" max="6" width="11.85546875" customWidth="1"/>
    <col min="11" max="11" width="43.42578125" customWidth="1"/>
  </cols>
  <sheetData>
    <row r="1" spans="1:8" ht="13.5" thickBot="1" x14ac:dyDescent="0.25">
      <c r="B1"/>
      <c r="E1" s="28" t="s">
        <v>215</v>
      </c>
      <c r="F1" s="29">
        <v>0.33333333333333331</v>
      </c>
    </row>
    <row r="2" spans="1:8" ht="13.5" thickBot="1" x14ac:dyDescent="0.25">
      <c r="B2"/>
      <c r="E2" s="30" t="s">
        <v>216</v>
      </c>
      <c r="F2" s="31">
        <v>0.6875</v>
      </c>
    </row>
    <row r="3" spans="1:8" ht="13.5" thickBot="1" x14ac:dyDescent="0.25">
      <c r="B3" s="32"/>
      <c r="E3" s="33" t="s">
        <v>217</v>
      </c>
      <c r="F3" s="34">
        <v>6.9444444444444441E-3</v>
      </c>
    </row>
    <row r="4" spans="1:8" ht="15" x14ac:dyDescent="0.25">
      <c r="A4" s="35" t="s">
        <v>170</v>
      </c>
      <c r="B4" s="35" t="s">
        <v>218</v>
      </c>
      <c r="C4" s="35" t="s">
        <v>219</v>
      </c>
      <c r="D4" s="35" t="s">
        <v>171</v>
      </c>
      <c r="E4" s="36" t="s">
        <v>227</v>
      </c>
      <c r="F4" s="36" t="s">
        <v>220</v>
      </c>
    </row>
    <row r="5" spans="1:8" x14ac:dyDescent="0.2">
      <c r="A5" s="37" t="s">
        <v>207</v>
      </c>
      <c r="B5" s="38">
        <v>0.34166666666666662</v>
      </c>
      <c r="C5" s="37"/>
      <c r="D5" s="38"/>
      <c r="E5" s="37">
        <v>0.77361111111111114</v>
      </c>
      <c r="F5" s="38"/>
      <c r="H5" s="12"/>
    </row>
    <row r="6" spans="1:8" x14ac:dyDescent="0.2">
      <c r="A6" s="37" t="s">
        <v>177</v>
      </c>
      <c r="B6" s="38">
        <v>0.35347222222222219</v>
      </c>
      <c r="C6" s="37"/>
      <c r="D6" s="38"/>
      <c r="E6" s="37">
        <v>0.64583333333333337</v>
      </c>
      <c r="F6" s="38"/>
    </row>
    <row r="7" spans="1:8" x14ac:dyDescent="0.2">
      <c r="A7" s="37" t="s">
        <v>193</v>
      </c>
      <c r="B7" s="38">
        <v>0.34375</v>
      </c>
      <c r="C7" s="37"/>
      <c r="D7" s="38"/>
      <c r="E7" s="37">
        <v>18.86</v>
      </c>
      <c r="F7" s="38"/>
    </row>
    <row r="8" spans="1:8" x14ac:dyDescent="0.2">
      <c r="A8" s="37" t="s">
        <v>189</v>
      </c>
      <c r="B8" s="38">
        <v>0.34861111111111115</v>
      </c>
      <c r="C8" s="37"/>
      <c r="D8" s="38"/>
      <c r="E8" s="37">
        <v>0.7284722222222223</v>
      </c>
      <c r="F8" s="38"/>
    </row>
    <row r="9" spans="1:8" x14ac:dyDescent="0.2">
      <c r="A9" s="37" t="s">
        <v>211</v>
      </c>
      <c r="B9" s="38">
        <v>0.33750000000000002</v>
      </c>
      <c r="C9" s="37"/>
      <c r="D9" s="38"/>
      <c r="E9" s="37">
        <v>0.71458333333333324</v>
      </c>
      <c r="F9" s="38"/>
    </row>
    <row r="10" spans="1:8" x14ac:dyDescent="0.2">
      <c r="A10" s="37" t="s">
        <v>173</v>
      </c>
      <c r="B10" s="38">
        <v>0.36180555555555555</v>
      </c>
      <c r="C10" s="37"/>
      <c r="D10" s="38"/>
      <c r="E10" s="37">
        <v>0.6875</v>
      </c>
      <c r="F10" s="38"/>
    </row>
    <row r="11" spans="1:8" x14ac:dyDescent="0.2">
      <c r="A11" s="37" t="s">
        <v>197</v>
      </c>
      <c r="B11" s="38">
        <v>0.34166666666666662</v>
      </c>
      <c r="C11" s="37"/>
      <c r="D11" s="38"/>
      <c r="E11" s="37">
        <v>0.76249999999999996</v>
      </c>
      <c r="F11" s="38"/>
    </row>
    <row r="12" spans="1:8" x14ac:dyDescent="0.2">
      <c r="A12" s="37" t="s">
        <v>199</v>
      </c>
      <c r="B12" s="38">
        <v>0.3354166666666667</v>
      </c>
      <c r="C12" s="37"/>
      <c r="D12" s="38"/>
      <c r="E12" s="37">
        <v>0.6875</v>
      </c>
      <c r="F12" s="38"/>
    </row>
    <row r="13" spans="1:8" x14ac:dyDescent="0.2">
      <c r="A13" s="37" t="s">
        <v>175</v>
      </c>
      <c r="B13" s="38">
        <v>0.33402777777777781</v>
      </c>
      <c r="C13" s="37"/>
      <c r="D13" s="38"/>
      <c r="E13" s="37">
        <v>0.74444444444444446</v>
      </c>
      <c r="F13" s="38"/>
    </row>
    <row r="14" spans="1:8" x14ac:dyDescent="0.2">
      <c r="A14" s="37" t="s">
        <v>213</v>
      </c>
      <c r="B14" s="38">
        <v>0.33958333333333335</v>
      </c>
      <c r="C14" s="37"/>
      <c r="D14" s="38"/>
      <c r="E14" s="37">
        <v>0.77361111111111114</v>
      </c>
      <c r="F14" s="38"/>
    </row>
    <row r="15" spans="1:8" x14ac:dyDescent="0.2">
      <c r="A15" s="37" t="s">
        <v>191</v>
      </c>
      <c r="B15" s="38">
        <v>0.34583333333333338</v>
      </c>
      <c r="C15" s="37"/>
      <c r="D15" s="38"/>
      <c r="E15" s="37">
        <v>0.6875</v>
      </c>
      <c r="F15" s="38"/>
    </row>
    <row r="16" spans="1:8" x14ac:dyDescent="0.2">
      <c r="A16" s="37" t="s">
        <v>183</v>
      </c>
      <c r="B16" s="38">
        <v>0.3347222222222222</v>
      </c>
      <c r="C16" s="37"/>
      <c r="D16" s="38"/>
      <c r="E16" s="37">
        <v>0.6875</v>
      </c>
      <c r="F16" s="38"/>
    </row>
    <row r="17" spans="1:6" x14ac:dyDescent="0.2">
      <c r="A17" s="37" t="s">
        <v>205</v>
      </c>
      <c r="B17" s="38">
        <v>0.36249999999999999</v>
      </c>
      <c r="C17" s="37"/>
      <c r="D17" s="38"/>
      <c r="E17" s="37">
        <v>0.68888888888888899</v>
      </c>
      <c r="F17" s="38"/>
    </row>
    <row r="18" spans="1:6" x14ac:dyDescent="0.2">
      <c r="A18" s="37" t="s">
        <v>209</v>
      </c>
      <c r="B18" s="38">
        <v>0.36388888888888887</v>
      </c>
      <c r="C18" s="37"/>
      <c r="D18" s="38"/>
      <c r="E18" s="37">
        <v>0.78194444444444444</v>
      </c>
      <c r="F18" s="38"/>
    </row>
    <row r="19" spans="1:6" x14ac:dyDescent="0.2">
      <c r="A19" s="37" t="s">
        <v>187</v>
      </c>
      <c r="B19" s="38">
        <v>0.3347222222222222</v>
      </c>
      <c r="C19" s="37"/>
      <c r="D19" s="38"/>
      <c r="E19" s="37">
        <v>0.83958333333333324</v>
      </c>
      <c r="F19" s="38"/>
    </row>
    <row r="20" spans="1:6" x14ac:dyDescent="0.2">
      <c r="A20" s="37" t="s">
        <v>181</v>
      </c>
      <c r="B20" s="38">
        <v>0.3354166666666667</v>
      </c>
      <c r="C20" s="37"/>
      <c r="D20" s="38"/>
      <c r="E20" s="37">
        <v>0.78749999999999998</v>
      </c>
      <c r="F20" s="38"/>
    </row>
    <row r="21" spans="1:6" x14ac:dyDescent="0.2">
      <c r="A21" s="37" t="s">
        <v>185</v>
      </c>
      <c r="B21" s="38">
        <v>0.35555555555555557</v>
      </c>
      <c r="C21" s="37"/>
      <c r="D21" s="38"/>
      <c r="E21" s="37">
        <v>0.79236111111111107</v>
      </c>
      <c r="F21" s="38"/>
    </row>
    <row r="22" spans="1:6" x14ac:dyDescent="0.2">
      <c r="A22" s="37" t="s">
        <v>201</v>
      </c>
      <c r="B22" s="38">
        <v>0.35486111111111113</v>
      </c>
      <c r="C22" s="37"/>
      <c r="D22" s="38"/>
      <c r="E22" s="37">
        <v>0.68819444444444444</v>
      </c>
      <c r="F22" s="38"/>
    </row>
    <row r="23" spans="1:6" x14ac:dyDescent="0.2">
      <c r="A23" s="37" t="s">
        <v>203</v>
      </c>
      <c r="B23" s="38">
        <v>0.34583333333333338</v>
      </c>
      <c r="C23" s="37"/>
      <c r="D23" s="38"/>
      <c r="E23" s="37">
        <v>0.68888888888888899</v>
      </c>
      <c r="F23" s="38"/>
    </row>
    <row r="24" spans="1:6" x14ac:dyDescent="0.2">
      <c r="A24" s="37" t="s">
        <v>179</v>
      </c>
      <c r="B24" s="38">
        <v>0.35555555555555557</v>
      </c>
      <c r="C24" s="37"/>
      <c r="D24" s="38"/>
      <c r="E24" s="37">
        <v>0.79236111111111107</v>
      </c>
      <c r="F24" s="38"/>
    </row>
    <row r="25" spans="1:6" ht="13.5" thickBot="1" x14ac:dyDescent="0.25">
      <c r="A25" s="39" t="s">
        <v>195</v>
      </c>
      <c r="B25" s="40">
        <v>0.35972222222222222</v>
      </c>
      <c r="C25" s="39"/>
      <c r="D25" s="40"/>
      <c r="E25" s="39">
        <v>0.85624999999999996</v>
      </c>
      <c r="F25" s="40"/>
    </row>
    <row r="26" spans="1:6" x14ac:dyDescent="0.2">
      <c r="B26" s="41"/>
    </row>
  </sheetData>
  <phoneticPr fontId="3" type="noConversion"/>
  <conditionalFormatting sqref="A5:A25 E5:E25">
    <cfRule type="expression" dxfId="4" priority="1" stopIfTrue="1">
      <formula>($A5-$E$1&gt;$E$3)</formula>
    </cfRule>
  </conditionalFormatting>
  <pageMargins left="0.75" right="0.75" top="1" bottom="1" header="0" footer="0"/>
  <headerFooter alignWithMargins="0"/>
  <ignoredErrors>
    <ignoredError sqref="A5:A2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2:C23"/>
  <sheetViews>
    <sheetView workbookViewId="0">
      <selection activeCell="B26" sqref="B26"/>
    </sheetView>
  </sheetViews>
  <sheetFormatPr baseColWidth="10" defaultRowHeight="12.75" x14ac:dyDescent="0.2"/>
  <cols>
    <col min="1" max="1" width="8.42578125" customWidth="1"/>
    <col min="2" max="2" width="47.42578125" customWidth="1"/>
  </cols>
  <sheetData>
    <row r="2" spans="1:3" x14ac:dyDescent="0.2">
      <c r="A2" s="42" t="s">
        <v>170</v>
      </c>
      <c r="B2" s="42" t="s">
        <v>171</v>
      </c>
      <c r="C2" s="42" t="s">
        <v>172</v>
      </c>
    </row>
    <row r="3" spans="1:3" x14ac:dyDescent="0.2">
      <c r="A3" s="37" t="s">
        <v>173</v>
      </c>
      <c r="B3" s="37" t="s">
        <v>174</v>
      </c>
      <c r="C3" s="43">
        <v>0</v>
      </c>
    </row>
    <row r="4" spans="1:3" x14ac:dyDescent="0.2">
      <c r="A4" s="37" t="s">
        <v>175</v>
      </c>
      <c r="B4" s="37" t="s">
        <v>176</v>
      </c>
      <c r="C4" s="43">
        <v>0</v>
      </c>
    </row>
    <row r="5" spans="1:3" x14ac:dyDescent="0.2">
      <c r="A5" s="37" t="s">
        <v>177</v>
      </c>
      <c r="B5" s="37" t="s">
        <v>178</v>
      </c>
      <c r="C5" s="43">
        <v>0</v>
      </c>
    </row>
    <row r="6" spans="1:3" x14ac:dyDescent="0.2">
      <c r="A6" s="37" t="s">
        <v>179</v>
      </c>
      <c r="B6" s="37" t="s">
        <v>180</v>
      </c>
      <c r="C6" s="43">
        <v>0</v>
      </c>
    </row>
    <row r="7" spans="1:3" x14ac:dyDescent="0.2">
      <c r="A7" s="37" t="s">
        <v>181</v>
      </c>
      <c r="B7" s="37" t="s">
        <v>182</v>
      </c>
      <c r="C7" s="43">
        <v>0</v>
      </c>
    </row>
    <row r="8" spans="1:3" x14ac:dyDescent="0.2">
      <c r="A8" s="37" t="s">
        <v>183</v>
      </c>
      <c r="B8" s="37" t="s">
        <v>184</v>
      </c>
      <c r="C8" s="43">
        <v>0</v>
      </c>
    </row>
    <row r="9" spans="1:3" x14ac:dyDescent="0.2">
      <c r="A9" s="37" t="s">
        <v>185</v>
      </c>
      <c r="B9" s="37" t="s">
        <v>186</v>
      </c>
      <c r="C9" s="43">
        <v>0</v>
      </c>
    </row>
    <row r="10" spans="1:3" x14ac:dyDescent="0.2">
      <c r="A10" s="37" t="s">
        <v>187</v>
      </c>
      <c r="B10" s="37" t="s">
        <v>188</v>
      </c>
      <c r="C10" s="43">
        <v>0</v>
      </c>
    </row>
    <row r="11" spans="1:3" x14ac:dyDescent="0.2">
      <c r="A11" s="37" t="s">
        <v>189</v>
      </c>
      <c r="B11" s="37" t="s">
        <v>190</v>
      </c>
      <c r="C11" s="43">
        <v>0</v>
      </c>
    </row>
    <row r="12" spans="1:3" x14ac:dyDescent="0.2">
      <c r="A12" s="37" t="s">
        <v>191</v>
      </c>
      <c r="B12" s="37" t="s">
        <v>192</v>
      </c>
      <c r="C12" s="43">
        <v>0</v>
      </c>
    </row>
    <row r="13" spans="1:3" x14ac:dyDescent="0.2">
      <c r="A13" s="37" t="s">
        <v>193</v>
      </c>
      <c r="B13" s="37" t="s">
        <v>194</v>
      </c>
      <c r="C13" s="43">
        <v>0</v>
      </c>
    </row>
    <row r="14" spans="1:3" x14ac:dyDescent="0.2">
      <c r="A14" s="37" t="s">
        <v>195</v>
      </c>
      <c r="B14" s="37" t="s">
        <v>196</v>
      </c>
      <c r="C14" s="43">
        <v>0</v>
      </c>
    </row>
    <row r="15" spans="1:3" x14ac:dyDescent="0.2">
      <c r="A15" s="37" t="s">
        <v>197</v>
      </c>
      <c r="B15" s="37" t="s">
        <v>198</v>
      </c>
      <c r="C15" s="43">
        <v>1</v>
      </c>
    </row>
    <row r="16" spans="1:3" x14ac:dyDescent="0.2">
      <c r="A16" s="37" t="s">
        <v>199</v>
      </c>
      <c r="B16" s="37" t="s">
        <v>200</v>
      </c>
      <c r="C16" s="43">
        <v>0</v>
      </c>
    </row>
    <row r="17" spans="1:3" x14ac:dyDescent="0.2">
      <c r="A17" s="37" t="s">
        <v>201</v>
      </c>
      <c r="B17" s="37" t="s">
        <v>202</v>
      </c>
      <c r="C17" s="43">
        <v>0</v>
      </c>
    </row>
    <row r="18" spans="1:3" x14ac:dyDescent="0.2">
      <c r="A18" s="37" t="s">
        <v>203</v>
      </c>
      <c r="B18" s="37" t="s">
        <v>204</v>
      </c>
      <c r="C18" s="43">
        <v>0</v>
      </c>
    </row>
    <row r="19" spans="1:3" x14ac:dyDescent="0.2">
      <c r="A19" s="37" t="s">
        <v>205</v>
      </c>
      <c r="B19" s="37" t="s">
        <v>206</v>
      </c>
      <c r="C19" s="43">
        <v>1</v>
      </c>
    </row>
    <row r="20" spans="1:3" x14ac:dyDescent="0.2">
      <c r="A20" s="37" t="s">
        <v>207</v>
      </c>
      <c r="B20" s="37" t="s">
        <v>208</v>
      </c>
      <c r="C20" s="43">
        <v>0</v>
      </c>
    </row>
    <row r="21" spans="1:3" x14ac:dyDescent="0.2">
      <c r="A21" s="37" t="s">
        <v>209</v>
      </c>
      <c r="B21" s="37" t="s">
        <v>210</v>
      </c>
      <c r="C21" s="43">
        <v>1</v>
      </c>
    </row>
    <row r="22" spans="1:3" x14ac:dyDescent="0.2">
      <c r="A22" s="37" t="s">
        <v>211</v>
      </c>
      <c r="B22" s="37" t="s">
        <v>212</v>
      </c>
      <c r="C22" s="43">
        <v>1</v>
      </c>
    </row>
    <row r="23" spans="1:3" ht="13.5" thickBot="1" x14ac:dyDescent="0.25">
      <c r="A23" s="39" t="s">
        <v>213</v>
      </c>
      <c r="B23" s="39" t="s">
        <v>214</v>
      </c>
      <c r="C23" s="44">
        <v>0</v>
      </c>
    </row>
  </sheetData>
  <phoneticPr fontId="3" type="noConversion"/>
  <conditionalFormatting sqref="A3:C23">
    <cfRule type="expression" dxfId="3" priority="1" stopIfTrue="1">
      <formula>($A3-$E$1&gt;$E$3)</formula>
    </cfRule>
  </conditionalFormatting>
  <pageMargins left="0.75" right="0.75" top="1" bottom="1" header="0" footer="0"/>
  <headerFooter alignWithMargins="0"/>
  <ignoredErrors>
    <ignoredError sqref="A3:A2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76"/>
  <sheetViews>
    <sheetView workbookViewId="0">
      <selection activeCell="C10" sqref="C10"/>
    </sheetView>
  </sheetViews>
  <sheetFormatPr baseColWidth="10" defaultRowHeight="12.75" x14ac:dyDescent="0.2"/>
  <cols>
    <col min="1" max="1" width="2.85546875" customWidth="1"/>
    <col min="2" max="2" width="13.140625" customWidth="1"/>
  </cols>
  <sheetData>
    <row r="1" spans="1:13" ht="13.5" thickBot="1" x14ac:dyDescent="0.25">
      <c r="A1" s="45"/>
    </row>
    <row r="2" spans="1:13" ht="27.75" thickBot="1" x14ac:dyDescent="0.55000000000000004">
      <c r="B2" s="87" t="s">
        <v>229</v>
      </c>
      <c r="C2" s="88"/>
      <c r="D2" s="89"/>
      <c r="E2" s="89"/>
      <c r="F2" s="90"/>
    </row>
    <row r="4" spans="1:13" x14ac:dyDescent="0.2">
      <c r="B4" s="46" t="s">
        <v>230</v>
      </c>
      <c r="C4" s="46" t="s">
        <v>231</v>
      </c>
    </row>
    <row r="5" spans="1:13" x14ac:dyDescent="0.2">
      <c r="B5" s="47">
        <v>1</v>
      </c>
      <c r="C5" s="48">
        <f t="shared" ref="C5:C9" si="0">B5</f>
        <v>1</v>
      </c>
    </row>
    <row r="6" spans="1:13" x14ac:dyDescent="0.2">
      <c r="B6" s="47">
        <v>2</v>
      </c>
      <c r="C6" s="48">
        <f t="shared" si="0"/>
        <v>2</v>
      </c>
    </row>
    <row r="7" spans="1:13" x14ac:dyDescent="0.2">
      <c r="B7" s="49">
        <v>38774</v>
      </c>
      <c r="C7" s="50">
        <f t="shared" si="0"/>
        <v>38774</v>
      </c>
    </row>
    <row r="8" spans="1:13" x14ac:dyDescent="0.2">
      <c r="B8" s="51">
        <f ca="1">TODAY()</f>
        <v>43495</v>
      </c>
      <c r="C8" s="52">
        <f t="shared" ca="1" si="0"/>
        <v>43495</v>
      </c>
    </row>
    <row r="9" spans="1:13" x14ac:dyDescent="0.2">
      <c r="B9" s="53"/>
      <c r="C9" s="48">
        <f t="shared" si="0"/>
        <v>0</v>
      </c>
    </row>
    <row r="10" spans="1:13" x14ac:dyDescent="0.2">
      <c r="B10" s="47">
        <v>2958465</v>
      </c>
      <c r="C10" s="47">
        <f>B10</f>
        <v>2958465</v>
      </c>
    </row>
    <row r="11" spans="1:13" x14ac:dyDescent="0.2">
      <c r="B11" s="54"/>
      <c r="C11" s="55"/>
      <c r="M11" s="56"/>
    </row>
    <row r="12" spans="1:13" x14ac:dyDescent="0.2">
      <c r="B12" s="54"/>
      <c r="C12" s="55"/>
      <c r="I12" s="56"/>
      <c r="J12" s="57"/>
      <c r="K12" s="57"/>
      <c r="L12" s="56"/>
      <c r="M12" s="56"/>
    </row>
    <row r="13" spans="1:13" x14ac:dyDescent="0.2">
      <c r="B13" s="54"/>
      <c r="C13" s="55"/>
      <c r="I13" s="56"/>
      <c r="J13" s="57"/>
      <c r="K13" s="57"/>
      <c r="L13" s="56"/>
      <c r="M13" s="56"/>
    </row>
    <row r="14" spans="1:13" x14ac:dyDescent="0.2">
      <c r="B14" s="54"/>
      <c r="C14" s="55"/>
      <c r="I14" s="56"/>
      <c r="J14" s="57"/>
      <c r="K14" s="57"/>
      <c r="L14" s="56"/>
      <c r="M14" s="56"/>
    </row>
    <row r="15" spans="1:13" x14ac:dyDescent="0.2">
      <c r="B15" s="54"/>
      <c r="C15" s="55"/>
      <c r="I15" s="56"/>
      <c r="J15" s="57"/>
      <c r="K15" s="57"/>
      <c r="L15" s="56"/>
      <c r="M15" s="56"/>
    </row>
    <row r="16" spans="1:13" x14ac:dyDescent="0.2">
      <c r="B16" s="54"/>
      <c r="C16" s="55"/>
      <c r="I16" s="56"/>
      <c r="J16" s="57"/>
      <c r="K16" s="57"/>
      <c r="L16" s="56"/>
      <c r="M16" s="56"/>
    </row>
    <row r="17" spans="2:13" x14ac:dyDescent="0.2">
      <c r="B17" s="54"/>
      <c r="C17" s="55"/>
      <c r="I17" s="56"/>
      <c r="J17" s="57"/>
      <c r="K17" s="57"/>
      <c r="L17" s="56"/>
      <c r="M17" s="56"/>
    </row>
    <row r="18" spans="2:13" x14ac:dyDescent="0.2">
      <c r="B18" s="54"/>
      <c r="C18" s="55"/>
      <c r="I18" s="56"/>
      <c r="J18" s="57"/>
      <c r="K18" s="57"/>
      <c r="L18" s="56"/>
      <c r="M18" s="56"/>
    </row>
    <row r="19" spans="2:13" x14ac:dyDescent="0.2">
      <c r="B19" s="54"/>
      <c r="C19" s="55"/>
      <c r="I19" s="56"/>
      <c r="J19" s="57"/>
      <c r="K19" s="57"/>
      <c r="L19" s="56"/>
      <c r="M19" s="56"/>
    </row>
    <row r="20" spans="2:13" x14ac:dyDescent="0.2">
      <c r="B20" s="54"/>
      <c r="C20" s="55"/>
      <c r="I20" s="56"/>
      <c r="J20" s="57"/>
      <c r="K20" s="57"/>
      <c r="L20" s="56"/>
      <c r="M20" s="56"/>
    </row>
    <row r="21" spans="2:13" x14ac:dyDescent="0.2">
      <c r="B21" s="54"/>
      <c r="C21" s="55"/>
      <c r="I21" s="56"/>
      <c r="J21" s="57"/>
      <c r="K21" s="57"/>
      <c r="L21" s="56"/>
      <c r="M21" s="56"/>
    </row>
    <row r="22" spans="2:13" x14ac:dyDescent="0.2">
      <c r="B22" s="54"/>
      <c r="C22" s="55"/>
      <c r="I22" s="56"/>
      <c r="J22" s="57"/>
      <c r="K22" s="57"/>
      <c r="L22" s="56"/>
      <c r="M22" s="56"/>
    </row>
    <row r="23" spans="2:13" x14ac:dyDescent="0.2">
      <c r="B23" s="54"/>
      <c r="C23" s="55"/>
      <c r="I23" s="56"/>
      <c r="J23" s="57"/>
      <c r="K23" s="57"/>
      <c r="L23" s="56"/>
      <c r="M23" s="56"/>
    </row>
    <row r="24" spans="2:13" x14ac:dyDescent="0.2">
      <c r="B24" s="54"/>
      <c r="C24" s="55"/>
      <c r="I24" s="56"/>
      <c r="J24" s="57"/>
      <c r="K24" s="57"/>
      <c r="L24" s="56"/>
      <c r="M24" s="56"/>
    </row>
    <row r="25" spans="2:13" x14ac:dyDescent="0.2">
      <c r="B25" s="54"/>
      <c r="C25" s="55"/>
      <c r="I25" s="56"/>
      <c r="J25" s="57"/>
      <c r="K25" s="57"/>
      <c r="L25" s="56"/>
      <c r="M25" s="56"/>
    </row>
    <row r="26" spans="2:13" ht="13.5" thickBot="1" x14ac:dyDescent="0.25">
      <c r="B26" s="54"/>
      <c r="C26" s="55"/>
      <c r="I26" s="56"/>
      <c r="J26" s="57"/>
      <c r="K26" s="57"/>
      <c r="L26" s="56"/>
      <c r="M26" s="56"/>
    </row>
    <row r="27" spans="2:13" ht="13.5" thickBot="1" x14ac:dyDescent="0.25">
      <c r="B27" s="54"/>
      <c r="C27" s="55"/>
      <c r="I27" s="56"/>
      <c r="J27" s="91" t="s">
        <v>232</v>
      </c>
      <c r="K27" s="92"/>
      <c r="L27" s="56"/>
      <c r="M27" s="56"/>
    </row>
    <row r="28" spans="2:13" x14ac:dyDescent="0.2">
      <c r="B28" s="54"/>
      <c r="C28" s="55"/>
      <c r="I28" s="56"/>
      <c r="J28" s="58">
        <v>1</v>
      </c>
      <c r="K28" s="58" t="s">
        <v>233</v>
      </c>
      <c r="L28" s="56"/>
      <c r="M28" s="56"/>
    </row>
    <row r="29" spans="2:13" x14ac:dyDescent="0.2">
      <c r="B29" s="54"/>
      <c r="C29" s="55"/>
      <c r="I29" s="56"/>
      <c r="J29" s="59">
        <v>2</v>
      </c>
      <c r="K29" s="59" t="s">
        <v>234</v>
      </c>
      <c r="L29" s="56"/>
      <c r="M29" s="56"/>
    </row>
    <row r="30" spans="2:13" x14ac:dyDescent="0.2">
      <c r="B30" s="54"/>
      <c r="C30" s="55"/>
      <c r="I30" s="56"/>
      <c r="J30" s="59">
        <v>3</v>
      </c>
      <c r="K30" s="59" t="s">
        <v>235</v>
      </c>
      <c r="L30" s="56"/>
      <c r="M30" s="56"/>
    </row>
    <row r="31" spans="2:13" x14ac:dyDescent="0.2">
      <c r="B31" s="54"/>
      <c r="C31" s="54"/>
      <c r="D31" s="12"/>
      <c r="I31" s="56"/>
      <c r="J31" s="59">
        <v>4</v>
      </c>
      <c r="K31" s="59" t="s">
        <v>236</v>
      </c>
      <c r="L31" s="56"/>
      <c r="M31" s="56"/>
    </row>
    <row r="32" spans="2:13" x14ac:dyDescent="0.2">
      <c r="B32" s="54"/>
      <c r="C32" s="54"/>
      <c r="I32" s="56"/>
      <c r="J32" s="59">
        <v>5</v>
      </c>
      <c r="K32" s="59" t="s">
        <v>237</v>
      </c>
      <c r="L32" s="56"/>
      <c r="M32" s="56"/>
    </row>
    <row r="33" spans="2:13" x14ac:dyDescent="0.2">
      <c r="C33" s="9"/>
      <c r="I33" s="56"/>
      <c r="J33" s="59">
        <v>6</v>
      </c>
      <c r="K33" s="59" t="s">
        <v>238</v>
      </c>
      <c r="L33" s="56"/>
      <c r="M33" s="56"/>
    </row>
    <row r="34" spans="2:13" x14ac:dyDescent="0.2">
      <c r="I34" s="56"/>
      <c r="J34" s="59">
        <v>7</v>
      </c>
      <c r="K34" s="60" t="s">
        <v>239</v>
      </c>
      <c r="L34" s="56"/>
      <c r="M34" s="56"/>
    </row>
    <row r="36" spans="2:13" x14ac:dyDescent="0.2">
      <c r="B36" s="61" t="s">
        <v>240</v>
      </c>
      <c r="C36" s="62">
        <v>38687</v>
      </c>
      <c r="D36" s="63" t="str">
        <f>VLOOKUP(WEEKDAY(C36,1),Semana,2)</f>
        <v>Viernes</v>
      </c>
      <c r="J36" s="93" t="s">
        <v>241</v>
      </c>
      <c r="K36" s="94"/>
    </row>
    <row r="37" spans="2:13" x14ac:dyDescent="0.2">
      <c r="B37" s="61" t="s">
        <v>242</v>
      </c>
      <c r="C37" s="62">
        <v>38718</v>
      </c>
      <c r="D37" s="63" t="str">
        <f>VLOOKUP(WEEKDAY(C37,1),Semana,2)</f>
        <v>Lunes</v>
      </c>
      <c r="J37" s="47">
        <v>38694</v>
      </c>
      <c r="K37" s="64" t="str">
        <f>VLOOKUP(WEEKDAY(J37,2),Semana,2)</f>
        <v>Jueves</v>
      </c>
    </row>
    <row r="38" spans="2:13" x14ac:dyDescent="0.2">
      <c r="J38" s="47">
        <v>38714</v>
      </c>
      <c r="K38" s="64" t="str">
        <f>VLOOKUP(WEEKDAY(J38,2),Semana,2)</f>
        <v>Miércoles</v>
      </c>
    </row>
    <row r="39" spans="2:13" x14ac:dyDescent="0.2">
      <c r="B39" s="65" t="s">
        <v>243</v>
      </c>
      <c r="C39" s="66">
        <f>C37-C36</f>
        <v>31</v>
      </c>
      <c r="J39" s="47">
        <v>38716</v>
      </c>
      <c r="K39" s="64" t="str">
        <f>VLOOKUP(WEEKDAY(J39,2),Semana,2)</f>
        <v>Viernes</v>
      </c>
    </row>
    <row r="40" spans="2:13" x14ac:dyDescent="0.2">
      <c r="B40" s="65" t="s">
        <v>244</v>
      </c>
      <c r="C40" s="67">
        <f>DAYS360(C36,C37,TRUE)</f>
        <v>30</v>
      </c>
      <c r="J40" s="47">
        <v>38723</v>
      </c>
      <c r="K40" s="64" t="str">
        <f>VLOOKUP(WEEKDAY(J40,2),Semana,2)</f>
        <v>Viernes</v>
      </c>
    </row>
    <row r="41" spans="2:13" x14ac:dyDescent="0.2">
      <c r="B41" s="65" t="s">
        <v>245</v>
      </c>
      <c r="C41" s="53">
        <f>NETWORKDAYS(C36,C37,J37:J41)</f>
        <v>19</v>
      </c>
      <c r="J41" s="47">
        <v>38732</v>
      </c>
      <c r="K41" s="64" t="str">
        <f>VLOOKUP(WEEKDAY(J41,2),Semana,2)</f>
        <v>Domingo</v>
      </c>
    </row>
    <row r="42" spans="2:13" x14ac:dyDescent="0.2">
      <c r="B42" s="65" t="s">
        <v>246</v>
      </c>
      <c r="C42" s="47">
        <f>WORKDAY(C36,C41,J37:J41)</f>
        <v>38719</v>
      </c>
    </row>
    <row r="44" spans="2:13" x14ac:dyDescent="0.2">
      <c r="M44" s="56"/>
    </row>
    <row r="45" spans="2:13" ht="13.5" x14ac:dyDescent="0.25">
      <c r="B45" s="95" t="s">
        <v>247</v>
      </c>
      <c r="C45" s="96"/>
      <c r="D45" s="68"/>
      <c r="E45" s="68"/>
      <c r="F45" s="69"/>
      <c r="H45" s="70" t="s">
        <v>248</v>
      </c>
      <c r="I45" s="70" t="s">
        <v>230</v>
      </c>
      <c r="J45" s="70" t="s">
        <v>249</v>
      </c>
      <c r="K45" s="70" t="s">
        <v>250</v>
      </c>
    </row>
    <row r="46" spans="2:13" x14ac:dyDescent="0.2">
      <c r="B46" s="71"/>
      <c r="C46" s="72"/>
      <c r="D46" s="72"/>
      <c r="E46" s="72"/>
      <c r="F46" s="73"/>
      <c r="H46" s="53">
        <v>1</v>
      </c>
      <c r="I46" s="74">
        <f>B50</f>
        <v>38930</v>
      </c>
      <c r="J46" s="46" t="str">
        <f t="shared" ref="J46:J75" si="1">VLOOKUP(WEEKDAY(I46,2),Semana,2)</f>
        <v>Martes</v>
      </c>
      <c r="K46" s="48">
        <f>I46-B$50+1</f>
        <v>1</v>
      </c>
      <c r="L46" s="75"/>
      <c r="M46" s="76"/>
    </row>
    <row r="47" spans="2:13" x14ac:dyDescent="0.2">
      <c r="B47" s="71" t="s">
        <v>251</v>
      </c>
      <c r="C47" s="72"/>
      <c r="D47" s="72"/>
      <c r="E47" s="72"/>
      <c r="F47" s="73"/>
      <c r="H47" s="53">
        <v>2</v>
      </c>
      <c r="I47" s="74">
        <f>I46+1</f>
        <v>38931</v>
      </c>
      <c r="J47" s="46" t="str">
        <f t="shared" si="1"/>
        <v>Miércoles</v>
      </c>
      <c r="K47" s="48">
        <f t="shared" ref="K47:K75" si="2">IF(AND(J47&lt;&gt;K$33,J47&lt;&gt;K$34),K46+1,K46)</f>
        <v>2</v>
      </c>
      <c r="L47" s="75"/>
      <c r="M47" s="76"/>
    </row>
    <row r="48" spans="2:13" x14ac:dyDescent="0.2">
      <c r="B48" s="71" t="s">
        <v>252</v>
      </c>
      <c r="C48" s="72"/>
      <c r="D48" s="72"/>
      <c r="E48" s="72"/>
      <c r="F48" s="73"/>
      <c r="H48" s="53">
        <v>3</v>
      </c>
      <c r="I48" s="74">
        <f t="shared" ref="I48:I75" si="3">I47+1</f>
        <v>38932</v>
      </c>
      <c r="J48" s="46" t="str">
        <f t="shared" si="1"/>
        <v>Jueves</v>
      </c>
      <c r="K48" s="48">
        <f t="shared" si="2"/>
        <v>3</v>
      </c>
      <c r="L48" s="75"/>
      <c r="M48" s="76"/>
    </row>
    <row r="49" spans="2:13" x14ac:dyDescent="0.2">
      <c r="B49" s="71"/>
      <c r="C49" s="72"/>
      <c r="D49" s="72"/>
      <c r="E49" s="72"/>
      <c r="F49" s="73"/>
      <c r="H49" s="53">
        <v>4</v>
      </c>
      <c r="I49" s="74">
        <f t="shared" si="3"/>
        <v>38933</v>
      </c>
      <c r="J49" s="46" t="str">
        <f t="shared" si="1"/>
        <v>Viernes</v>
      </c>
      <c r="K49" s="48">
        <f t="shared" si="2"/>
        <v>4</v>
      </c>
      <c r="L49" s="75"/>
      <c r="M49" s="76"/>
    </row>
    <row r="50" spans="2:13" x14ac:dyDescent="0.2">
      <c r="B50" s="77">
        <v>38930</v>
      </c>
      <c r="C50" s="72"/>
      <c r="D50" s="72"/>
      <c r="E50" s="72"/>
      <c r="F50" s="73"/>
      <c r="H50" s="53">
        <v>5</v>
      </c>
      <c r="I50" s="74">
        <f t="shared" si="3"/>
        <v>38934</v>
      </c>
      <c r="J50" s="46" t="str">
        <f t="shared" si="1"/>
        <v>Sábado</v>
      </c>
      <c r="K50" s="48">
        <f t="shared" si="2"/>
        <v>4</v>
      </c>
      <c r="L50" s="75"/>
      <c r="M50" s="76"/>
    </row>
    <row r="51" spans="2:13" x14ac:dyDescent="0.2">
      <c r="B51" s="71">
        <v>20</v>
      </c>
      <c r="C51" s="72"/>
      <c r="D51" s="72"/>
      <c r="E51" s="54"/>
      <c r="F51" s="73"/>
      <c r="H51" s="53">
        <v>6</v>
      </c>
      <c r="I51" s="74">
        <f t="shared" si="3"/>
        <v>38935</v>
      </c>
      <c r="J51" s="46" t="str">
        <f t="shared" si="1"/>
        <v>Domingo</v>
      </c>
      <c r="K51" s="48">
        <f t="shared" si="2"/>
        <v>4</v>
      </c>
      <c r="L51" s="75"/>
      <c r="M51" s="76"/>
    </row>
    <row r="52" spans="2:13" x14ac:dyDescent="0.2">
      <c r="B52" s="71" t="s">
        <v>253</v>
      </c>
      <c r="C52" s="72"/>
      <c r="D52" s="72"/>
      <c r="E52" s="54">
        <v>38579</v>
      </c>
      <c r="F52" s="73"/>
      <c r="H52" s="53">
        <v>7</v>
      </c>
      <c r="I52" s="74">
        <f t="shared" si="3"/>
        <v>38936</v>
      </c>
      <c r="J52" s="46" t="str">
        <f t="shared" si="1"/>
        <v>Lunes</v>
      </c>
      <c r="K52" s="48">
        <f t="shared" si="2"/>
        <v>5</v>
      </c>
      <c r="L52" s="75"/>
      <c r="M52" s="76"/>
    </row>
    <row r="53" spans="2:13" x14ac:dyDescent="0.2">
      <c r="B53" s="78" t="s">
        <v>254</v>
      </c>
      <c r="C53" s="72"/>
      <c r="D53" s="72"/>
      <c r="E53" s="72"/>
      <c r="F53" s="73"/>
      <c r="H53" s="53">
        <v>8</v>
      </c>
      <c r="I53" s="74">
        <f t="shared" si="3"/>
        <v>38937</v>
      </c>
      <c r="J53" s="46" t="str">
        <f t="shared" si="1"/>
        <v>Martes</v>
      </c>
      <c r="K53" s="48">
        <f t="shared" si="2"/>
        <v>6</v>
      </c>
      <c r="L53" s="75"/>
      <c r="M53" s="76"/>
    </row>
    <row r="54" spans="2:13" x14ac:dyDescent="0.2">
      <c r="B54" s="71" t="s">
        <v>255</v>
      </c>
      <c r="C54" s="72"/>
      <c r="D54" s="72"/>
      <c r="E54" s="79">
        <f>WORKDAY(B50,B51,E52)</f>
        <v>38958</v>
      </c>
      <c r="F54" s="73"/>
      <c r="H54" s="53">
        <v>9</v>
      </c>
      <c r="I54" s="74">
        <f t="shared" si="3"/>
        <v>38938</v>
      </c>
      <c r="J54" s="46" t="str">
        <f t="shared" si="1"/>
        <v>Miércoles</v>
      </c>
      <c r="K54" s="48">
        <f t="shared" si="2"/>
        <v>7</v>
      </c>
      <c r="L54" s="75"/>
      <c r="M54" s="76"/>
    </row>
    <row r="55" spans="2:13" x14ac:dyDescent="0.2">
      <c r="B55" s="80"/>
      <c r="C55" s="81"/>
      <c r="D55" s="81"/>
      <c r="E55" s="81"/>
      <c r="F55" s="82"/>
      <c r="H55" s="53">
        <v>10</v>
      </c>
      <c r="I55" s="74">
        <f t="shared" si="3"/>
        <v>38939</v>
      </c>
      <c r="J55" s="46" t="str">
        <f t="shared" si="1"/>
        <v>Jueves</v>
      </c>
      <c r="K55" s="48">
        <f t="shared" si="2"/>
        <v>8</v>
      </c>
      <c r="L55" s="75"/>
      <c r="M55" s="76"/>
    </row>
    <row r="56" spans="2:13" x14ac:dyDescent="0.2">
      <c r="H56" s="53">
        <v>11</v>
      </c>
      <c r="I56" s="74">
        <f t="shared" si="3"/>
        <v>38940</v>
      </c>
      <c r="J56" s="46" t="str">
        <f t="shared" si="1"/>
        <v>Viernes</v>
      </c>
      <c r="K56" s="48">
        <f t="shared" si="2"/>
        <v>9</v>
      </c>
      <c r="L56" s="75"/>
      <c r="M56" s="76"/>
    </row>
    <row r="57" spans="2:13" x14ac:dyDescent="0.2">
      <c r="C57" s="9"/>
      <c r="H57" s="53">
        <v>12</v>
      </c>
      <c r="I57" s="74">
        <f t="shared" si="3"/>
        <v>38941</v>
      </c>
      <c r="J57" s="46" t="str">
        <f t="shared" si="1"/>
        <v>Sábado</v>
      </c>
      <c r="K57" s="48">
        <f t="shared" si="2"/>
        <v>9</v>
      </c>
      <c r="L57" s="75"/>
      <c r="M57" s="76"/>
    </row>
    <row r="58" spans="2:13" x14ac:dyDescent="0.2">
      <c r="C58" s="75"/>
      <c r="H58" s="53">
        <v>13</v>
      </c>
      <c r="I58" s="74">
        <f t="shared" si="3"/>
        <v>38942</v>
      </c>
      <c r="J58" s="46" t="str">
        <f t="shared" si="1"/>
        <v>Domingo</v>
      </c>
      <c r="K58" s="48">
        <f t="shared" si="2"/>
        <v>9</v>
      </c>
      <c r="L58" s="75"/>
      <c r="M58" s="76"/>
    </row>
    <row r="59" spans="2:13" x14ac:dyDescent="0.2">
      <c r="H59" s="53">
        <v>14</v>
      </c>
      <c r="I59" s="74">
        <f t="shared" si="3"/>
        <v>38943</v>
      </c>
      <c r="J59" s="46" t="str">
        <f t="shared" si="1"/>
        <v>Lunes</v>
      </c>
      <c r="K59" s="48">
        <f t="shared" si="2"/>
        <v>10</v>
      </c>
      <c r="L59" s="75"/>
      <c r="M59" s="76"/>
    </row>
    <row r="60" spans="2:13" x14ac:dyDescent="0.2">
      <c r="H60" s="53">
        <v>15</v>
      </c>
      <c r="I60" s="74">
        <f t="shared" si="3"/>
        <v>38944</v>
      </c>
      <c r="J60" s="46" t="str">
        <f t="shared" si="1"/>
        <v>Martes</v>
      </c>
      <c r="K60" s="48">
        <f t="shared" si="2"/>
        <v>11</v>
      </c>
      <c r="L60" s="75"/>
      <c r="M60" s="76"/>
    </row>
    <row r="61" spans="2:13" x14ac:dyDescent="0.2">
      <c r="H61" s="53">
        <v>16</v>
      </c>
      <c r="I61" s="74">
        <f t="shared" si="3"/>
        <v>38945</v>
      </c>
      <c r="J61" s="46" t="str">
        <f t="shared" si="1"/>
        <v>Miércoles</v>
      </c>
      <c r="K61" s="48">
        <f t="shared" si="2"/>
        <v>12</v>
      </c>
      <c r="L61" s="75"/>
      <c r="M61" s="76"/>
    </row>
    <row r="62" spans="2:13" x14ac:dyDescent="0.2">
      <c r="H62" s="53">
        <v>17</v>
      </c>
      <c r="I62" s="74">
        <f t="shared" si="3"/>
        <v>38946</v>
      </c>
      <c r="J62" s="46" t="str">
        <f t="shared" si="1"/>
        <v>Jueves</v>
      </c>
      <c r="K62" s="48">
        <f t="shared" si="2"/>
        <v>13</v>
      </c>
      <c r="L62" s="75"/>
      <c r="M62" s="76"/>
    </row>
    <row r="63" spans="2:13" x14ac:dyDescent="0.2">
      <c r="H63" s="53">
        <v>18</v>
      </c>
      <c r="I63" s="74">
        <f t="shared" si="3"/>
        <v>38947</v>
      </c>
      <c r="J63" s="46" t="str">
        <f t="shared" si="1"/>
        <v>Viernes</v>
      </c>
      <c r="K63" s="48">
        <f t="shared" si="2"/>
        <v>14</v>
      </c>
      <c r="L63" s="75"/>
      <c r="M63" s="76"/>
    </row>
    <row r="64" spans="2:13" x14ac:dyDescent="0.2">
      <c r="H64" s="53">
        <v>19</v>
      </c>
      <c r="I64" s="74">
        <f t="shared" si="3"/>
        <v>38948</v>
      </c>
      <c r="J64" s="46" t="str">
        <f t="shared" si="1"/>
        <v>Sábado</v>
      </c>
      <c r="K64" s="48">
        <f t="shared" si="2"/>
        <v>14</v>
      </c>
      <c r="L64" s="75"/>
      <c r="M64" s="76"/>
    </row>
    <row r="65" spans="8:13" x14ac:dyDescent="0.2">
      <c r="H65" s="53">
        <v>20</v>
      </c>
      <c r="I65" s="74">
        <f t="shared" si="3"/>
        <v>38949</v>
      </c>
      <c r="J65" s="46" t="str">
        <f t="shared" si="1"/>
        <v>Domingo</v>
      </c>
      <c r="K65" s="48">
        <f t="shared" si="2"/>
        <v>14</v>
      </c>
      <c r="L65" s="75"/>
      <c r="M65" s="76"/>
    </row>
    <row r="66" spans="8:13" x14ac:dyDescent="0.2">
      <c r="H66" s="53">
        <v>21</v>
      </c>
      <c r="I66" s="74">
        <f t="shared" si="3"/>
        <v>38950</v>
      </c>
      <c r="J66" s="46" t="str">
        <f t="shared" si="1"/>
        <v>Lunes</v>
      </c>
      <c r="K66" s="48">
        <f t="shared" si="2"/>
        <v>15</v>
      </c>
      <c r="L66" s="75"/>
      <c r="M66" s="76"/>
    </row>
    <row r="67" spans="8:13" x14ac:dyDescent="0.2">
      <c r="H67" s="53">
        <v>22</v>
      </c>
      <c r="I67" s="74">
        <f t="shared" si="3"/>
        <v>38951</v>
      </c>
      <c r="J67" s="46" t="str">
        <f t="shared" si="1"/>
        <v>Martes</v>
      </c>
      <c r="K67" s="48">
        <f t="shared" si="2"/>
        <v>16</v>
      </c>
      <c r="L67" s="75"/>
      <c r="M67" s="76"/>
    </row>
    <row r="68" spans="8:13" x14ac:dyDescent="0.2">
      <c r="H68" s="53">
        <v>23</v>
      </c>
      <c r="I68" s="74">
        <f t="shared" si="3"/>
        <v>38952</v>
      </c>
      <c r="J68" s="46" t="str">
        <f t="shared" si="1"/>
        <v>Miércoles</v>
      </c>
      <c r="K68" s="48">
        <f t="shared" si="2"/>
        <v>17</v>
      </c>
      <c r="L68" s="75"/>
      <c r="M68" s="76"/>
    </row>
    <row r="69" spans="8:13" x14ac:dyDescent="0.2">
      <c r="H69" s="53">
        <v>24</v>
      </c>
      <c r="I69" s="74">
        <f t="shared" si="3"/>
        <v>38953</v>
      </c>
      <c r="J69" s="46" t="str">
        <f t="shared" si="1"/>
        <v>Jueves</v>
      </c>
      <c r="K69" s="48">
        <f t="shared" si="2"/>
        <v>18</v>
      </c>
      <c r="L69" s="75"/>
      <c r="M69" s="76"/>
    </row>
    <row r="70" spans="8:13" x14ac:dyDescent="0.2">
      <c r="H70" s="53">
        <v>25</v>
      </c>
      <c r="I70" s="74">
        <f t="shared" si="3"/>
        <v>38954</v>
      </c>
      <c r="J70" s="46" t="str">
        <f t="shared" si="1"/>
        <v>Viernes</v>
      </c>
      <c r="K70" s="48">
        <f t="shared" si="2"/>
        <v>19</v>
      </c>
      <c r="L70" s="75"/>
      <c r="M70" s="76"/>
    </row>
    <row r="71" spans="8:13" x14ac:dyDescent="0.2">
      <c r="H71" s="53">
        <v>26</v>
      </c>
      <c r="I71" s="74">
        <f t="shared" si="3"/>
        <v>38955</v>
      </c>
      <c r="J71" s="46" t="str">
        <f t="shared" si="1"/>
        <v>Sábado</v>
      </c>
      <c r="K71" s="48">
        <f t="shared" si="2"/>
        <v>19</v>
      </c>
      <c r="L71" s="75"/>
      <c r="M71" s="76"/>
    </row>
    <row r="72" spans="8:13" x14ac:dyDescent="0.2">
      <c r="H72" s="53">
        <v>27</v>
      </c>
      <c r="I72" s="74">
        <f t="shared" si="3"/>
        <v>38956</v>
      </c>
      <c r="J72" s="46" t="str">
        <f t="shared" si="1"/>
        <v>Domingo</v>
      </c>
      <c r="K72" s="48">
        <f t="shared" si="2"/>
        <v>19</v>
      </c>
      <c r="L72" s="75"/>
      <c r="M72" s="76"/>
    </row>
    <row r="73" spans="8:13" x14ac:dyDescent="0.2">
      <c r="H73" s="53">
        <v>28</v>
      </c>
      <c r="I73" s="74">
        <f t="shared" si="3"/>
        <v>38957</v>
      </c>
      <c r="J73" s="46" t="str">
        <f t="shared" si="1"/>
        <v>Lunes</v>
      </c>
      <c r="K73" s="48">
        <f t="shared" si="2"/>
        <v>20</v>
      </c>
      <c r="L73" s="75"/>
      <c r="M73" s="76"/>
    </row>
    <row r="74" spans="8:13" x14ac:dyDescent="0.2">
      <c r="H74" s="53">
        <v>29</v>
      </c>
      <c r="I74" s="74">
        <f t="shared" si="3"/>
        <v>38958</v>
      </c>
      <c r="J74" s="46" t="str">
        <f t="shared" si="1"/>
        <v>Martes</v>
      </c>
      <c r="K74" s="48">
        <f t="shared" si="2"/>
        <v>21</v>
      </c>
      <c r="L74" s="75"/>
      <c r="M74" s="76"/>
    </row>
    <row r="75" spans="8:13" x14ac:dyDescent="0.2">
      <c r="H75" s="53">
        <v>30</v>
      </c>
      <c r="I75" s="74">
        <f t="shared" si="3"/>
        <v>38959</v>
      </c>
      <c r="J75" s="46" t="str">
        <f t="shared" si="1"/>
        <v>Miércoles</v>
      </c>
      <c r="K75" s="48">
        <f t="shared" si="2"/>
        <v>22</v>
      </c>
      <c r="L75" s="75"/>
      <c r="M75" s="76"/>
    </row>
    <row r="76" spans="8:13" x14ac:dyDescent="0.2">
      <c r="M76" s="83"/>
    </row>
  </sheetData>
  <mergeCells count="4">
    <mergeCell ref="B2:F2"/>
    <mergeCell ref="J27:K27"/>
    <mergeCell ref="J36:K36"/>
    <mergeCell ref="B45:C45"/>
  </mergeCells>
  <phoneticPr fontId="3" type="noConversion"/>
  <conditionalFormatting sqref="K46:K75">
    <cfRule type="cellIs" dxfId="2" priority="1" stopIfTrue="1" operator="equal">
      <formula>$K45</formula>
    </cfRule>
  </conditionalFormatting>
  <conditionalFormatting sqref="I46:I75">
    <cfRule type="expression" dxfId="1" priority="2" stopIfTrue="1">
      <formula>(WEEKDAY(I46,2)=6)</formula>
    </cfRule>
    <cfRule type="expression" dxfId="0" priority="3" stopIfTrue="1">
      <formula>(WEEKDAY(I46,2)=7)</formula>
    </cfRule>
  </conditionalFormatting>
  <pageMargins left="0.75" right="0.75" top="1" bottom="1" header="0" footer="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/>
  <dimension ref="B4:G25"/>
  <sheetViews>
    <sheetView showGridLines="0" showRowColHeaders="0" workbookViewId="0">
      <selection activeCell="A2" sqref="A2"/>
    </sheetView>
  </sheetViews>
  <sheetFormatPr baseColWidth="10" defaultRowHeight="12.75" x14ac:dyDescent="0.2"/>
  <sheetData>
    <row r="4" spans="2:7" x14ac:dyDescent="0.2"/>
    <row r="5" spans="2:7" x14ac:dyDescent="0.2">
      <c r="B5" s="4" t="s">
        <v>123</v>
      </c>
    </row>
    <row r="6" spans="2:7" x14ac:dyDescent="0.2">
      <c r="B6" s="4"/>
    </row>
    <row r="8" spans="2:7" x14ac:dyDescent="0.2">
      <c r="B8" s="5" t="s">
        <v>124</v>
      </c>
      <c r="C8" s="6" t="s">
        <v>225</v>
      </c>
    </row>
    <row r="9" spans="2:7" x14ac:dyDescent="0.2">
      <c r="B9" s="5"/>
      <c r="C9" s="6" t="s">
        <v>226</v>
      </c>
    </row>
    <row r="10" spans="2:7" x14ac:dyDescent="0.2">
      <c r="B10" s="5"/>
      <c r="C10" s="6" t="s">
        <v>165</v>
      </c>
    </row>
    <row r="11" spans="2:7" x14ac:dyDescent="0.2">
      <c r="B11" s="5"/>
      <c r="C11" s="6"/>
    </row>
    <row r="12" spans="2:7" x14ac:dyDescent="0.2">
      <c r="B12" s="5" t="s">
        <v>125</v>
      </c>
      <c r="C12" s="6" t="s">
        <v>126</v>
      </c>
    </row>
    <row r="13" spans="2:7" x14ac:dyDescent="0.2">
      <c r="B13" s="5"/>
      <c r="C13" s="6" t="s">
        <v>169</v>
      </c>
    </row>
    <row r="14" spans="2:7" x14ac:dyDescent="0.2">
      <c r="B14" s="5"/>
      <c r="C14" s="6"/>
    </row>
    <row r="15" spans="2:7" x14ac:dyDescent="0.2">
      <c r="B15" s="5"/>
      <c r="C15" s="6"/>
    </row>
    <row r="16" spans="2:7" x14ac:dyDescent="0.2">
      <c r="B16" s="5"/>
      <c r="C16" s="6"/>
    </row>
    <row r="17" spans="2:3" x14ac:dyDescent="0.2">
      <c r="C17" s="6"/>
    </row>
    <row r="18" spans="2:3" x14ac:dyDescent="0.2">
      <c r="B18" s="5" t="s">
        <v>133</v>
      </c>
      <c r="C18" s="6" t="s">
        <v>136</v>
      </c>
    </row>
    <row r="19" spans="2:3" x14ac:dyDescent="0.2">
      <c r="B19" s="5"/>
      <c r="C19" s="6" t="s">
        <v>164</v>
      </c>
    </row>
    <row r="20" spans="2:3" x14ac:dyDescent="0.2">
      <c r="B20" s="5" t="s">
        <v>134</v>
      </c>
      <c r="C20" s="6" t="s">
        <v>137</v>
      </c>
    </row>
    <row r="21" spans="2:3" x14ac:dyDescent="0.2">
      <c r="B21" s="5"/>
      <c r="C21" s="6" t="s">
        <v>164</v>
      </c>
    </row>
    <row r="22" spans="2:3" x14ac:dyDescent="0.2">
      <c r="B22" s="5" t="s">
        <v>135</v>
      </c>
      <c r="C22" s="6" t="s">
        <v>138</v>
      </c>
    </row>
    <row r="23" spans="2:3" x14ac:dyDescent="0.2">
      <c r="B23" s="5"/>
      <c r="C23" s="6" t="s">
        <v>164</v>
      </c>
    </row>
    <row r="24" spans="2:3" x14ac:dyDescent="0.2">
      <c r="B24" s="5"/>
      <c r="C24" s="6"/>
    </row>
    <row r="25" spans="2:3" x14ac:dyDescent="0.2">
      <c r="C25" s="6"/>
    </row>
  </sheetData>
  <phoneticPr fontId="3" type="noConversion"/>
  <pageMargins left="0.75" right="0.75" top="1" bottom="1" header="0" footer="0"/>
  <pageSetup paperSize="9" orientation="portrait" horizontalDpi="360" verticalDpi="36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P288"/>
  <sheetViews>
    <sheetView topLeftCell="A4" workbookViewId="0">
      <selection activeCell="F27" sqref="F27"/>
    </sheetView>
  </sheetViews>
  <sheetFormatPr baseColWidth="10" defaultRowHeight="11.25" x14ac:dyDescent="0.2"/>
  <cols>
    <col min="1" max="1" width="3" style="6" customWidth="1"/>
    <col min="2" max="2" width="26.140625" style="6" customWidth="1"/>
    <col min="3" max="3" width="7.7109375" style="6" customWidth="1"/>
    <col min="4" max="4" width="24.140625" style="6" customWidth="1"/>
    <col min="5" max="5" width="5.28515625" style="6" customWidth="1"/>
    <col min="6" max="6" width="10" style="6" customWidth="1"/>
    <col min="7" max="7" width="7" style="6" customWidth="1"/>
    <col min="8" max="8" width="7.5703125" style="6" customWidth="1"/>
    <col min="9" max="9" width="8" style="6" customWidth="1"/>
    <col min="10" max="10" width="10.85546875" style="6" customWidth="1"/>
    <col min="11" max="11" width="7.85546875" style="6" customWidth="1"/>
    <col min="12" max="12" width="10.140625" style="6" customWidth="1"/>
    <col min="13" max="13" width="7.7109375" style="6" customWidth="1"/>
    <col min="14" max="14" width="9" style="6" customWidth="1"/>
    <col min="15" max="15" width="8.28515625" style="6" customWidth="1"/>
    <col min="16" max="16" width="6.140625" style="6" customWidth="1"/>
    <col min="17" max="16384" width="11.42578125" style="6"/>
  </cols>
  <sheetData>
    <row r="1" spans="1:16" ht="34.5" thickBot="1" x14ac:dyDescent="0.25">
      <c r="A1" s="2" t="s">
        <v>222</v>
      </c>
      <c r="B1" s="23" t="s">
        <v>121</v>
      </c>
      <c r="C1" s="23" t="s">
        <v>221</v>
      </c>
      <c r="D1" s="3" t="s">
        <v>223</v>
      </c>
      <c r="E1" s="3" t="s">
        <v>224</v>
      </c>
      <c r="F1" s="3" t="s">
        <v>166</v>
      </c>
      <c r="G1" s="2" t="s">
        <v>119</v>
      </c>
      <c r="H1" s="2" t="s">
        <v>120</v>
      </c>
      <c r="I1" s="3" t="s">
        <v>122</v>
      </c>
      <c r="J1" s="3" t="s">
        <v>127</v>
      </c>
      <c r="K1" s="3" t="s">
        <v>130</v>
      </c>
      <c r="L1" s="3" t="s">
        <v>128</v>
      </c>
      <c r="M1" s="3" t="s">
        <v>131</v>
      </c>
      <c r="N1" s="3" t="s">
        <v>129</v>
      </c>
      <c r="O1" s="3" t="s">
        <v>132</v>
      </c>
      <c r="P1" s="85" t="s">
        <v>256</v>
      </c>
    </row>
    <row r="2" spans="1:16" ht="12.75" x14ac:dyDescent="0.2">
      <c r="A2" s="6">
        <v>1</v>
      </c>
      <c r="B2" s="22" t="s">
        <v>0</v>
      </c>
      <c r="C2" s="24">
        <v>1743</v>
      </c>
      <c r="D2" t="s">
        <v>140</v>
      </c>
      <c r="E2" s="24">
        <v>1</v>
      </c>
      <c r="F2" s="8">
        <v>38485</v>
      </c>
      <c r="I2" s="24">
        <v>3</v>
      </c>
      <c r="J2" s="8">
        <v>38522</v>
      </c>
      <c r="L2" s="8">
        <v>38556</v>
      </c>
      <c r="M2" s="6">
        <f>IF(AND(ISNUMBER(L2-F2-60),I2&gt;1),IF(L2-F2-60&gt;0,2*(L2-F2-60)+H2/I2,H2/I2),0)</f>
        <v>22</v>
      </c>
      <c r="N2" s="8">
        <v>38570</v>
      </c>
      <c r="O2" s="6">
        <f>IF(AND(ISNUMBER(N2-F2-90),I2&gt;2),IF(N2-F2-90&gt;0,H2/I2+2*(N2-F2-90),H2/I2),0)</f>
        <v>0</v>
      </c>
      <c r="P2" s="6">
        <f>C2-G2-K2-M2-O2</f>
        <v>1721</v>
      </c>
    </row>
    <row r="3" spans="1:16" ht="12.75" x14ac:dyDescent="0.2">
      <c r="A3" s="6">
        <v>2</v>
      </c>
      <c r="B3" s="1" t="s">
        <v>1</v>
      </c>
      <c r="C3" s="25">
        <v>8838</v>
      </c>
      <c r="D3" t="s">
        <v>141</v>
      </c>
      <c r="E3" s="25">
        <v>1</v>
      </c>
      <c r="F3" s="8">
        <v>38489</v>
      </c>
      <c r="I3" s="25">
        <v>3</v>
      </c>
      <c r="J3" s="8">
        <v>38518</v>
      </c>
      <c r="L3" s="8">
        <v>38545</v>
      </c>
      <c r="M3" s="6">
        <f t="shared" ref="M3:M66" si="0">IF(AND(ISNUMBER(L3-F3-60),I3&gt;1),IF(L3-F3-60&gt;0,2*(L3-F3-60)+H3/I3,H3/I3),0)</f>
        <v>0</v>
      </c>
      <c r="N3" s="8">
        <v>38574</v>
      </c>
      <c r="O3" s="6">
        <f t="shared" ref="O3:O66" si="1">IF(AND(ISNUMBER(N3-F3-90),I3&gt;2),IF(N3-F3-90&gt;0,H3/I3+2*(N3-F3-90),H3/I3),0)</f>
        <v>0</v>
      </c>
      <c r="P3" s="6">
        <f t="shared" ref="P3:P66" si="2">C3-G3-K3-M3-O3</f>
        <v>8838</v>
      </c>
    </row>
    <row r="4" spans="1:16" ht="12.75" x14ac:dyDescent="0.2">
      <c r="A4" s="6">
        <v>3</v>
      </c>
      <c r="B4" s="1" t="s">
        <v>2</v>
      </c>
      <c r="C4" s="25">
        <v>1792</v>
      </c>
      <c r="D4" t="s">
        <v>142</v>
      </c>
      <c r="E4" s="25">
        <v>1</v>
      </c>
      <c r="F4" s="8">
        <v>38482</v>
      </c>
      <c r="I4" s="25">
        <v>2</v>
      </c>
      <c r="J4" s="8">
        <v>38511</v>
      </c>
      <c r="L4" s="8">
        <v>38556</v>
      </c>
      <c r="M4" s="6">
        <f t="shared" si="0"/>
        <v>28</v>
      </c>
      <c r="N4" s="8"/>
      <c r="O4" s="6">
        <f t="shared" si="1"/>
        <v>0</v>
      </c>
      <c r="P4" s="6">
        <f t="shared" si="2"/>
        <v>1764</v>
      </c>
    </row>
    <row r="5" spans="1:16" ht="12.75" x14ac:dyDescent="0.2">
      <c r="A5" s="6">
        <v>4</v>
      </c>
      <c r="B5" s="1" t="s">
        <v>3</v>
      </c>
      <c r="C5" s="25">
        <v>9484</v>
      </c>
      <c r="D5" t="s">
        <v>143</v>
      </c>
      <c r="E5" s="25">
        <v>1</v>
      </c>
      <c r="F5" s="8">
        <v>38486</v>
      </c>
      <c r="I5" s="25">
        <v>1</v>
      </c>
      <c r="J5" s="8">
        <v>38526</v>
      </c>
      <c r="L5" s="8"/>
      <c r="M5" s="6">
        <f t="shared" si="0"/>
        <v>0</v>
      </c>
      <c r="N5" s="8" t="s">
        <v>139</v>
      </c>
      <c r="O5" s="6">
        <f t="shared" si="1"/>
        <v>0</v>
      </c>
      <c r="P5" s="6">
        <f t="shared" si="2"/>
        <v>9484</v>
      </c>
    </row>
    <row r="6" spans="1:16" ht="12.75" x14ac:dyDescent="0.2">
      <c r="A6" s="6">
        <v>5</v>
      </c>
      <c r="B6" s="16" t="s">
        <v>4</v>
      </c>
      <c r="C6" s="25">
        <v>1962</v>
      </c>
      <c r="D6" t="s">
        <v>144</v>
      </c>
      <c r="E6" s="25">
        <v>1</v>
      </c>
      <c r="F6" s="8">
        <v>38485</v>
      </c>
      <c r="I6" s="25">
        <v>2</v>
      </c>
      <c r="J6" s="8">
        <v>38526</v>
      </c>
      <c r="L6" s="8">
        <v>38576</v>
      </c>
      <c r="M6" s="6">
        <f t="shared" si="0"/>
        <v>62</v>
      </c>
      <c r="N6" s="8"/>
      <c r="O6" s="6">
        <f t="shared" si="1"/>
        <v>0</v>
      </c>
      <c r="P6" s="6">
        <f t="shared" si="2"/>
        <v>1900</v>
      </c>
    </row>
    <row r="7" spans="1:16" ht="12.75" x14ac:dyDescent="0.2">
      <c r="A7" s="6">
        <v>6</v>
      </c>
      <c r="B7" s="1" t="s">
        <v>5</v>
      </c>
      <c r="C7" s="25">
        <v>8862</v>
      </c>
      <c r="D7" t="s">
        <v>145</v>
      </c>
      <c r="E7" s="25">
        <v>1</v>
      </c>
      <c r="F7" s="8">
        <v>38485</v>
      </c>
      <c r="I7" s="25">
        <v>3</v>
      </c>
      <c r="J7" s="8">
        <v>38519</v>
      </c>
      <c r="L7" s="8">
        <v>38569</v>
      </c>
      <c r="M7" s="6">
        <f t="shared" si="0"/>
        <v>48</v>
      </c>
      <c r="N7" s="8">
        <v>38599</v>
      </c>
      <c r="O7" s="6">
        <f t="shared" si="1"/>
        <v>48</v>
      </c>
      <c r="P7" s="6">
        <f t="shared" si="2"/>
        <v>8766</v>
      </c>
    </row>
    <row r="8" spans="1:16" ht="12.75" x14ac:dyDescent="0.2">
      <c r="A8" s="6">
        <v>7</v>
      </c>
      <c r="B8" s="1" t="s">
        <v>6</v>
      </c>
      <c r="C8" s="25">
        <v>8978</v>
      </c>
      <c r="D8" t="s">
        <v>146</v>
      </c>
      <c r="E8" s="25">
        <v>1</v>
      </c>
      <c r="F8" s="8">
        <v>38482</v>
      </c>
      <c r="I8" s="25">
        <v>1</v>
      </c>
      <c r="J8" s="8">
        <v>38522</v>
      </c>
      <c r="L8" s="8" t="s">
        <v>139</v>
      </c>
      <c r="M8" s="6">
        <f t="shared" si="0"/>
        <v>0</v>
      </c>
      <c r="N8" s="27"/>
      <c r="O8" s="6">
        <f t="shared" si="1"/>
        <v>0</v>
      </c>
      <c r="P8" s="6">
        <f t="shared" si="2"/>
        <v>8978</v>
      </c>
    </row>
    <row r="9" spans="1:16" ht="12.75" x14ac:dyDescent="0.2">
      <c r="A9" s="6">
        <v>8</v>
      </c>
      <c r="B9" s="1" t="s">
        <v>7</v>
      </c>
      <c r="C9" s="25">
        <v>8725</v>
      </c>
      <c r="D9" t="s">
        <v>148</v>
      </c>
      <c r="E9" s="25">
        <v>0</v>
      </c>
      <c r="F9" s="8">
        <v>38485</v>
      </c>
      <c r="I9" s="25">
        <v>0</v>
      </c>
      <c r="J9" s="8" t="s">
        <v>139</v>
      </c>
      <c r="L9" s="8" t="s">
        <v>139</v>
      </c>
      <c r="M9" s="6">
        <f t="shared" si="0"/>
        <v>0</v>
      </c>
      <c r="N9" s="8" t="s">
        <v>139</v>
      </c>
      <c r="O9" s="6">
        <f t="shared" si="1"/>
        <v>0</v>
      </c>
      <c r="P9" s="6">
        <f t="shared" si="2"/>
        <v>8725</v>
      </c>
    </row>
    <row r="10" spans="1:16" ht="12.75" x14ac:dyDescent="0.2">
      <c r="A10" s="6">
        <v>9</v>
      </c>
      <c r="B10" s="1" t="s">
        <v>8</v>
      </c>
      <c r="C10" s="25">
        <v>1727</v>
      </c>
      <c r="D10" t="s">
        <v>147</v>
      </c>
      <c r="E10" s="25">
        <v>1</v>
      </c>
      <c r="F10" s="8">
        <v>38484</v>
      </c>
      <c r="I10" s="25">
        <v>3</v>
      </c>
      <c r="J10" s="8">
        <v>38536</v>
      </c>
      <c r="L10" s="8">
        <v>38551</v>
      </c>
      <c r="M10" s="6">
        <f t="shared" si="0"/>
        <v>14</v>
      </c>
      <c r="N10" s="8">
        <v>38619</v>
      </c>
      <c r="O10" s="6">
        <f t="shared" si="1"/>
        <v>90</v>
      </c>
      <c r="P10" s="6">
        <f t="shared" si="2"/>
        <v>1623</v>
      </c>
    </row>
    <row r="11" spans="1:16" ht="12.75" x14ac:dyDescent="0.2">
      <c r="A11" s="6">
        <v>10</v>
      </c>
      <c r="B11" s="16" t="s">
        <v>9</v>
      </c>
      <c r="C11" s="25">
        <v>8768</v>
      </c>
      <c r="D11" t="s">
        <v>148</v>
      </c>
      <c r="E11" s="25">
        <v>0</v>
      </c>
      <c r="F11" s="8">
        <v>38488</v>
      </c>
      <c r="I11" s="25">
        <v>0</v>
      </c>
      <c r="J11" s="8" t="s">
        <v>139</v>
      </c>
      <c r="L11" s="8" t="s">
        <v>139</v>
      </c>
      <c r="M11" s="6">
        <f t="shared" si="0"/>
        <v>0</v>
      </c>
      <c r="N11" s="8" t="s">
        <v>139</v>
      </c>
      <c r="O11" s="6">
        <f t="shared" si="1"/>
        <v>0</v>
      </c>
      <c r="P11" s="6">
        <f t="shared" si="2"/>
        <v>8768</v>
      </c>
    </row>
    <row r="12" spans="1:16" ht="12.75" x14ac:dyDescent="0.2">
      <c r="A12" s="6">
        <v>11</v>
      </c>
      <c r="B12" s="1" t="s">
        <v>10</v>
      </c>
      <c r="C12" s="25">
        <v>8319</v>
      </c>
      <c r="D12" t="s">
        <v>149</v>
      </c>
      <c r="E12" s="25">
        <v>1</v>
      </c>
      <c r="F12" s="8">
        <v>38487</v>
      </c>
      <c r="I12" s="25">
        <v>1</v>
      </c>
      <c r="J12" s="8">
        <v>38529</v>
      </c>
      <c r="L12" s="8"/>
      <c r="M12" s="6">
        <f t="shared" si="0"/>
        <v>0</v>
      </c>
      <c r="N12" s="8" t="s">
        <v>139</v>
      </c>
      <c r="O12" s="6">
        <f t="shared" si="1"/>
        <v>0</v>
      </c>
      <c r="P12" s="6">
        <f t="shared" si="2"/>
        <v>8319</v>
      </c>
    </row>
    <row r="13" spans="1:16" ht="12.75" x14ac:dyDescent="0.2">
      <c r="A13" s="6">
        <v>12</v>
      </c>
      <c r="B13" s="1" t="s">
        <v>11</v>
      </c>
      <c r="C13" s="25">
        <v>8177</v>
      </c>
      <c r="D13" t="s">
        <v>140</v>
      </c>
      <c r="E13" s="25">
        <v>1</v>
      </c>
      <c r="F13" s="8">
        <v>38488</v>
      </c>
      <c r="I13" s="25">
        <v>2</v>
      </c>
      <c r="J13" s="8">
        <v>38518</v>
      </c>
      <c r="L13" s="8">
        <v>38569</v>
      </c>
      <c r="M13" s="6">
        <f t="shared" si="0"/>
        <v>42</v>
      </c>
      <c r="N13" s="8" t="s">
        <v>139</v>
      </c>
      <c r="O13" s="6">
        <f t="shared" si="1"/>
        <v>0</v>
      </c>
      <c r="P13" s="6">
        <f t="shared" si="2"/>
        <v>8135</v>
      </c>
    </row>
    <row r="14" spans="1:16" ht="12.75" x14ac:dyDescent="0.2">
      <c r="A14" s="6">
        <v>13</v>
      </c>
      <c r="B14" s="1" t="s">
        <v>12</v>
      </c>
      <c r="C14" s="25">
        <v>6774</v>
      </c>
      <c r="D14" t="s">
        <v>150</v>
      </c>
      <c r="E14" s="25">
        <v>1</v>
      </c>
      <c r="F14" s="8">
        <v>38482</v>
      </c>
      <c r="I14" s="25">
        <v>3</v>
      </c>
      <c r="J14" s="8">
        <v>38527</v>
      </c>
      <c r="L14" s="8">
        <v>38574</v>
      </c>
      <c r="M14" s="6">
        <f t="shared" si="0"/>
        <v>64</v>
      </c>
      <c r="N14" s="8">
        <v>38618</v>
      </c>
      <c r="O14" s="6">
        <f t="shared" si="1"/>
        <v>92</v>
      </c>
      <c r="P14" s="6">
        <f t="shared" si="2"/>
        <v>6618</v>
      </c>
    </row>
    <row r="15" spans="1:16" ht="12.75" x14ac:dyDescent="0.2">
      <c r="A15" s="6">
        <v>14</v>
      </c>
      <c r="B15" s="1" t="s">
        <v>13</v>
      </c>
      <c r="C15" s="25">
        <v>9441</v>
      </c>
      <c r="D15" t="s">
        <v>150</v>
      </c>
      <c r="E15" s="25">
        <v>1</v>
      </c>
      <c r="F15" s="8">
        <v>38488</v>
      </c>
      <c r="I15" s="25">
        <v>3</v>
      </c>
      <c r="J15" s="8">
        <v>38526</v>
      </c>
      <c r="L15" s="8">
        <v>38576</v>
      </c>
      <c r="M15" s="6">
        <f t="shared" si="0"/>
        <v>56</v>
      </c>
      <c r="N15" s="8">
        <v>38618</v>
      </c>
      <c r="O15" s="6">
        <f t="shared" si="1"/>
        <v>80</v>
      </c>
      <c r="P15" s="6">
        <f t="shared" si="2"/>
        <v>9305</v>
      </c>
    </row>
    <row r="16" spans="1:16" ht="12.75" x14ac:dyDescent="0.2">
      <c r="A16" s="6">
        <v>15</v>
      </c>
      <c r="B16" s="1" t="s">
        <v>14</v>
      </c>
      <c r="C16" s="25">
        <v>1775</v>
      </c>
      <c r="D16" t="s">
        <v>141</v>
      </c>
      <c r="E16" s="25">
        <v>1</v>
      </c>
      <c r="F16" s="8">
        <v>38480</v>
      </c>
      <c r="I16" s="25">
        <v>1</v>
      </c>
      <c r="J16" s="8">
        <v>38531</v>
      </c>
      <c r="L16" s="8"/>
      <c r="M16" s="6">
        <f t="shared" si="0"/>
        <v>0</v>
      </c>
      <c r="N16" s="8" t="s">
        <v>139</v>
      </c>
      <c r="O16" s="6">
        <f t="shared" si="1"/>
        <v>0</v>
      </c>
      <c r="P16" s="6">
        <f t="shared" si="2"/>
        <v>1775</v>
      </c>
    </row>
    <row r="17" spans="1:16" ht="12.75" x14ac:dyDescent="0.2">
      <c r="A17" s="6">
        <v>16</v>
      </c>
      <c r="B17" s="1" t="s">
        <v>15</v>
      </c>
      <c r="C17" s="25">
        <v>6558</v>
      </c>
      <c r="D17" t="s">
        <v>151</v>
      </c>
      <c r="E17" s="25">
        <v>1</v>
      </c>
      <c r="F17" s="8">
        <v>38481</v>
      </c>
      <c r="I17" s="25">
        <v>2</v>
      </c>
      <c r="J17" s="8">
        <v>38531</v>
      </c>
      <c r="L17" s="8">
        <v>38556</v>
      </c>
      <c r="M17" s="6">
        <f t="shared" si="0"/>
        <v>30</v>
      </c>
      <c r="N17" s="8"/>
      <c r="O17" s="6">
        <f t="shared" si="1"/>
        <v>0</v>
      </c>
      <c r="P17" s="6">
        <f t="shared" si="2"/>
        <v>6528</v>
      </c>
    </row>
    <row r="18" spans="1:16" ht="12.75" x14ac:dyDescent="0.2">
      <c r="A18" s="6">
        <v>17</v>
      </c>
      <c r="B18" s="1" t="s">
        <v>16</v>
      </c>
      <c r="C18" s="25">
        <v>1933</v>
      </c>
      <c r="D18" t="s">
        <v>152</v>
      </c>
      <c r="E18" s="25">
        <v>1</v>
      </c>
      <c r="F18" s="8">
        <v>38484</v>
      </c>
      <c r="I18" s="25">
        <v>1</v>
      </c>
      <c r="J18" s="8">
        <v>38533</v>
      </c>
      <c r="M18" s="6">
        <f t="shared" si="0"/>
        <v>0</v>
      </c>
      <c r="O18" s="6">
        <f t="shared" si="1"/>
        <v>0</v>
      </c>
      <c r="P18" s="6">
        <f t="shared" si="2"/>
        <v>1933</v>
      </c>
    </row>
    <row r="19" spans="1:16" ht="12.75" x14ac:dyDescent="0.2">
      <c r="A19" s="6">
        <v>18</v>
      </c>
      <c r="B19" s="1" t="s">
        <v>17</v>
      </c>
      <c r="C19" s="25">
        <v>8938</v>
      </c>
      <c r="D19" t="s">
        <v>149</v>
      </c>
      <c r="E19" s="25">
        <v>1</v>
      </c>
      <c r="F19" s="8">
        <v>38481</v>
      </c>
      <c r="I19" s="25">
        <v>2</v>
      </c>
      <c r="J19" s="8">
        <v>38530</v>
      </c>
      <c r="L19" s="8">
        <v>38581</v>
      </c>
      <c r="M19" s="6">
        <f t="shared" si="0"/>
        <v>80</v>
      </c>
      <c r="N19" s="8"/>
      <c r="O19" s="6">
        <f t="shared" si="1"/>
        <v>0</v>
      </c>
      <c r="P19" s="6">
        <f t="shared" si="2"/>
        <v>8858</v>
      </c>
    </row>
    <row r="20" spans="1:16" ht="12.75" x14ac:dyDescent="0.2">
      <c r="A20" s="6">
        <v>19</v>
      </c>
      <c r="B20" s="1" t="s">
        <v>18</v>
      </c>
      <c r="C20" s="25">
        <v>9340</v>
      </c>
      <c r="D20" t="s">
        <v>148</v>
      </c>
      <c r="E20" s="25">
        <v>0</v>
      </c>
      <c r="F20" s="8">
        <v>38490</v>
      </c>
      <c r="I20" s="25">
        <v>0</v>
      </c>
      <c r="J20" s="8" t="s">
        <v>139</v>
      </c>
      <c r="L20" s="8" t="s">
        <v>139</v>
      </c>
      <c r="M20" s="6">
        <f t="shared" si="0"/>
        <v>0</v>
      </c>
      <c r="N20" s="8" t="s">
        <v>139</v>
      </c>
      <c r="O20" s="6">
        <f t="shared" si="1"/>
        <v>0</v>
      </c>
      <c r="P20" s="6">
        <f t="shared" si="2"/>
        <v>9340</v>
      </c>
    </row>
    <row r="21" spans="1:16" ht="12.75" x14ac:dyDescent="0.2">
      <c r="A21" s="6">
        <v>20</v>
      </c>
      <c r="B21" s="1" t="s">
        <v>19</v>
      </c>
      <c r="C21" s="25">
        <v>1766</v>
      </c>
      <c r="D21" t="s">
        <v>153</v>
      </c>
      <c r="E21" s="25">
        <v>1</v>
      </c>
      <c r="F21" s="8">
        <v>38482</v>
      </c>
      <c r="I21" s="25">
        <v>3</v>
      </c>
      <c r="J21" s="8">
        <v>38527</v>
      </c>
      <c r="L21" s="8">
        <v>38579</v>
      </c>
      <c r="M21" s="6">
        <f t="shared" si="0"/>
        <v>74</v>
      </c>
      <c r="N21" s="8">
        <v>38599</v>
      </c>
      <c r="O21" s="6">
        <f t="shared" si="1"/>
        <v>54</v>
      </c>
      <c r="P21" s="6">
        <f t="shared" si="2"/>
        <v>1638</v>
      </c>
    </row>
    <row r="22" spans="1:16" ht="12.75" x14ac:dyDescent="0.2">
      <c r="A22" s="6">
        <v>21</v>
      </c>
      <c r="B22" s="1" t="s">
        <v>20</v>
      </c>
      <c r="C22" s="25">
        <v>1875</v>
      </c>
      <c r="D22" t="s">
        <v>146</v>
      </c>
      <c r="E22" s="25">
        <v>1</v>
      </c>
      <c r="F22" s="8">
        <v>38489</v>
      </c>
      <c r="I22" s="25">
        <v>1</v>
      </c>
      <c r="J22" s="8">
        <v>38541</v>
      </c>
      <c r="L22" s="8"/>
      <c r="M22" s="6">
        <f t="shared" si="0"/>
        <v>0</v>
      </c>
      <c r="N22" s="8" t="s">
        <v>139</v>
      </c>
      <c r="O22" s="6">
        <f t="shared" si="1"/>
        <v>0</v>
      </c>
      <c r="P22" s="6">
        <f t="shared" si="2"/>
        <v>1875</v>
      </c>
    </row>
    <row r="23" spans="1:16" ht="12.75" x14ac:dyDescent="0.2">
      <c r="A23" s="6">
        <v>22</v>
      </c>
      <c r="B23" s="17" t="s">
        <v>21</v>
      </c>
      <c r="C23" s="25">
        <v>1820</v>
      </c>
      <c r="D23" t="s">
        <v>148</v>
      </c>
      <c r="E23" s="25">
        <v>0</v>
      </c>
      <c r="F23" s="8">
        <v>38486</v>
      </c>
      <c r="I23" s="25">
        <v>0</v>
      </c>
      <c r="J23" s="8" t="s">
        <v>139</v>
      </c>
      <c r="L23" s="8" t="s">
        <v>139</v>
      </c>
      <c r="M23" s="6">
        <f t="shared" si="0"/>
        <v>0</v>
      </c>
      <c r="N23" s="8" t="s">
        <v>139</v>
      </c>
      <c r="O23" s="6">
        <f t="shared" si="1"/>
        <v>0</v>
      </c>
      <c r="P23" s="6">
        <f t="shared" si="2"/>
        <v>1820</v>
      </c>
    </row>
    <row r="24" spans="1:16" ht="12.75" x14ac:dyDescent="0.2">
      <c r="A24" s="6">
        <v>23</v>
      </c>
      <c r="B24" s="1" t="s">
        <v>22</v>
      </c>
      <c r="C24" s="25">
        <v>8328</v>
      </c>
      <c r="D24" t="s">
        <v>151</v>
      </c>
      <c r="E24" s="25">
        <v>1</v>
      </c>
      <c r="F24" s="8">
        <v>38482</v>
      </c>
      <c r="I24" s="25">
        <v>1</v>
      </c>
      <c r="J24" s="8">
        <v>38517</v>
      </c>
      <c r="L24" s="8"/>
      <c r="M24" s="6">
        <f t="shared" si="0"/>
        <v>0</v>
      </c>
      <c r="N24" s="8" t="s">
        <v>139</v>
      </c>
      <c r="O24" s="6">
        <f t="shared" si="1"/>
        <v>0</v>
      </c>
      <c r="P24" s="6">
        <f t="shared" si="2"/>
        <v>8328</v>
      </c>
    </row>
    <row r="25" spans="1:16" ht="12.75" x14ac:dyDescent="0.2">
      <c r="A25" s="6">
        <v>24</v>
      </c>
      <c r="B25" s="1" t="s">
        <v>23</v>
      </c>
      <c r="C25" s="25">
        <v>1941</v>
      </c>
      <c r="D25" t="s">
        <v>141</v>
      </c>
      <c r="E25" s="25">
        <v>1</v>
      </c>
      <c r="F25" s="8">
        <v>38480</v>
      </c>
      <c r="I25" s="25">
        <v>1</v>
      </c>
      <c r="J25" s="8">
        <v>38527</v>
      </c>
      <c r="L25" s="8"/>
      <c r="M25" s="6">
        <f t="shared" si="0"/>
        <v>0</v>
      </c>
      <c r="N25" s="8" t="s">
        <v>139</v>
      </c>
      <c r="O25" s="6">
        <f t="shared" si="1"/>
        <v>0</v>
      </c>
      <c r="P25" s="6">
        <f t="shared" si="2"/>
        <v>1941</v>
      </c>
    </row>
    <row r="26" spans="1:16" ht="12.75" x14ac:dyDescent="0.2">
      <c r="A26" s="6">
        <v>25</v>
      </c>
      <c r="B26" s="1" t="s">
        <v>24</v>
      </c>
      <c r="C26" s="25">
        <v>8258</v>
      </c>
      <c r="D26" t="s">
        <v>151</v>
      </c>
      <c r="E26" s="25">
        <v>1</v>
      </c>
      <c r="F26" s="8">
        <v>38490</v>
      </c>
      <c r="I26" s="25">
        <v>3</v>
      </c>
      <c r="J26" s="8">
        <v>38549</v>
      </c>
      <c r="L26" s="8">
        <v>38569</v>
      </c>
      <c r="M26" s="6">
        <f t="shared" si="0"/>
        <v>38</v>
      </c>
      <c r="N26" s="8">
        <v>38599</v>
      </c>
      <c r="O26" s="6">
        <f t="shared" si="1"/>
        <v>38</v>
      </c>
      <c r="P26" s="6">
        <f t="shared" si="2"/>
        <v>8182</v>
      </c>
    </row>
    <row r="27" spans="1:16" ht="12.75" x14ac:dyDescent="0.2">
      <c r="A27" s="6">
        <v>26</v>
      </c>
      <c r="B27" s="1" t="s">
        <v>25</v>
      </c>
      <c r="C27" s="25">
        <v>8194</v>
      </c>
      <c r="D27" t="s">
        <v>145</v>
      </c>
      <c r="E27" s="25">
        <v>1</v>
      </c>
      <c r="F27" s="8">
        <v>38484</v>
      </c>
      <c r="I27" s="25">
        <v>1</v>
      </c>
      <c r="J27" s="8">
        <v>38534</v>
      </c>
      <c r="L27" s="8" t="s">
        <v>139</v>
      </c>
      <c r="M27" s="6">
        <f t="shared" si="0"/>
        <v>0</v>
      </c>
      <c r="N27" s="8"/>
      <c r="O27" s="6">
        <f t="shared" si="1"/>
        <v>0</v>
      </c>
      <c r="P27" s="6">
        <f t="shared" si="2"/>
        <v>8194</v>
      </c>
    </row>
    <row r="28" spans="1:16" ht="12.75" x14ac:dyDescent="0.2">
      <c r="A28" s="6">
        <v>27</v>
      </c>
      <c r="B28" s="1" t="s">
        <v>26</v>
      </c>
      <c r="C28" s="25">
        <v>1877</v>
      </c>
      <c r="D28" t="s">
        <v>143</v>
      </c>
      <c r="E28" s="25">
        <v>1</v>
      </c>
      <c r="F28" s="8">
        <v>38489</v>
      </c>
      <c r="I28" s="25">
        <v>1</v>
      </c>
      <c r="J28" s="8">
        <v>38531</v>
      </c>
      <c r="L28" s="8"/>
      <c r="M28" s="6">
        <f t="shared" si="0"/>
        <v>0</v>
      </c>
      <c r="N28" s="8" t="s">
        <v>139</v>
      </c>
      <c r="O28" s="6">
        <f t="shared" si="1"/>
        <v>0</v>
      </c>
      <c r="P28" s="6">
        <f t="shared" si="2"/>
        <v>1877</v>
      </c>
    </row>
    <row r="29" spans="1:16" ht="12.75" x14ac:dyDescent="0.2">
      <c r="A29" s="6">
        <v>28</v>
      </c>
      <c r="B29" s="1" t="s">
        <v>27</v>
      </c>
      <c r="C29" s="25">
        <v>9554</v>
      </c>
      <c r="D29" t="s">
        <v>154</v>
      </c>
      <c r="E29" s="25">
        <v>1</v>
      </c>
      <c r="F29" s="8">
        <v>38487</v>
      </c>
      <c r="I29" s="25">
        <v>2</v>
      </c>
      <c r="J29" s="8">
        <v>38539</v>
      </c>
      <c r="L29" s="8">
        <v>38571</v>
      </c>
      <c r="M29" s="6">
        <f t="shared" si="0"/>
        <v>48</v>
      </c>
      <c r="N29" s="8" t="s">
        <v>139</v>
      </c>
      <c r="O29" s="6">
        <f t="shared" si="1"/>
        <v>0</v>
      </c>
      <c r="P29" s="6">
        <f t="shared" si="2"/>
        <v>9506</v>
      </c>
    </row>
    <row r="30" spans="1:16" ht="12.75" x14ac:dyDescent="0.2">
      <c r="A30" s="6">
        <v>29</v>
      </c>
      <c r="B30" s="16" t="s">
        <v>28</v>
      </c>
      <c r="C30" s="25">
        <v>9355</v>
      </c>
      <c r="D30" t="s">
        <v>147</v>
      </c>
      <c r="E30" s="25">
        <v>1</v>
      </c>
      <c r="F30" s="8">
        <v>38483</v>
      </c>
      <c r="I30" s="25">
        <v>1</v>
      </c>
      <c r="J30" s="8">
        <v>38533</v>
      </c>
      <c r="L30" s="8">
        <v>38578</v>
      </c>
      <c r="M30" s="6">
        <f t="shared" si="0"/>
        <v>0</v>
      </c>
      <c r="N30" s="8" t="s">
        <v>139</v>
      </c>
      <c r="O30" s="6">
        <f t="shared" si="1"/>
        <v>0</v>
      </c>
      <c r="P30" s="6">
        <f t="shared" si="2"/>
        <v>9355</v>
      </c>
    </row>
    <row r="31" spans="1:16" ht="22.5" x14ac:dyDescent="0.2">
      <c r="A31" s="6">
        <v>30</v>
      </c>
      <c r="B31" s="16" t="s">
        <v>29</v>
      </c>
      <c r="C31" s="25">
        <v>8731</v>
      </c>
      <c r="D31" t="s">
        <v>143</v>
      </c>
      <c r="E31" s="25">
        <v>1</v>
      </c>
      <c r="F31" s="8">
        <v>38484</v>
      </c>
      <c r="I31" s="25">
        <v>3</v>
      </c>
      <c r="J31" s="8">
        <v>38514</v>
      </c>
      <c r="L31" s="8">
        <v>38550</v>
      </c>
      <c r="M31" s="6">
        <f t="shared" si="0"/>
        <v>12</v>
      </c>
      <c r="N31" s="8">
        <v>38645</v>
      </c>
      <c r="O31" s="6">
        <f t="shared" si="1"/>
        <v>142</v>
      </c>
      <c r="P31" s="6">
        <f t="shared" si="2"/>
        <v>8577</v>
      </c>
    </row>
    <row r="32" spans="1:16" ht="12.75" x14ac:dyDescent="0.2">
      <c r="A32" s="6">
        <v>31</v>
      </c>
      <c r="B32" s="1" t="s">
        <v>30</v>
      </c>
      <c r="C32" s="25">
        <v>8980</v>
      </c>
      <c r="D32" t="s">
        <v>140</v>
      </c>
      <c r="E32" s="25">
        <v>1</v>
      </c>
      <c r="F32" s="8">
        <v>38490</v>
      </c>
      <c r="I32" s="25">
        <v>3</v>
      </c>
      <c r="J32" s="8">
        <v>38536</v>
      </c>
      <c r="L32" s="8">
        <v>38578</v>
      </c>
      <c r="M32" s="6">
        <f t="shared" si="0"/>
        <v>56</v>
      </c>
      <c r="N32" s="8">
        <v>38599</v>
      </c>
      <c r="O32" s="6">
        <f t="shared" si="1"/>
        <v>38</v>
      </c>
      <c r="P32" s="6">
        <f t="shared" si="2"/>
        <v>8886</v>
      </c>
    </row>
    <row r="33" spans="1:16" ht="12.75" x14ac:dyDescent="0.2">
      <c r="A33" s="6">
        <v>32</v>
      </c>
      <c r="B33" s="16" t="s">
        <v>31</v>
      </c>
      <c r="C33" s="25">
        <v>1917</v>
      </c>
      <c r="D33" t="s">
        <v>144</v>
      </c>
      <c r="E33" s="25">
        <v>1</v>
      </c>
      <c r="F33" s="8">
        <v>38486</v>
      </c>
      <c r="I33" s="25">
        <v>2</v>
      </c>
      <c r="J33" s="8">
        <v>38538</v>
      </c>
      <c r="L33" s="8">
        <v>38550</v>
      </c>
      <c r="M33" s="6">
        <f t="shared" si="0"/>
        <v>8</v>
      </c>
      <c r="O33" s="6">
        <f t="shared" si="1"/>
        <v>0</v>
      </c>
      <c r="P33" s="6">
        <f t="shared" si="2"/>
        <v>1909</v>
      </c>
    </row>
    <row r="34" spans="1:16" ht="12.75" x14ac:dyDescent="0.2">
      <c r="A34" s="6">
        <v>33</v>
      </c>
      <c r="B34" s="1" t="s">
        <v>32</v>
      </c>
      <c r="C34" s="25">
        <v>8292</v>
      </c>
      <c r="D34" t="s">
        <v>144</v>
      </c>
      <c r="E34" s="25">
        <v>1</v>
      </c>
      <c r="F34" s="8">
        <v>38482</v>
      </c>
      <c r="I34" s="25">
        <v>2</v>
      </c>
      <c r="J34" s="8">
        <v>38535</v>
      </c>
      <c r="L34" s="8">
        <v>38578</v>
      </c>
      <c r="M34" s="6">
        <f t="shared" si="0"/>
        <v>72</v>
      </c>
      <c r="N34" s="8" t="s">
        <v>139</v>
      </c>
      <c r="O34" s="6">
        <f t="shared" si="1"/>
        <v>0</v>
      </c>
      <c r="P34" s="6">
        <f t="shared" si="2"/>
        <v>8220</v>
      </c>
    </row>
    <row r="35" spans="1:16" ht="12.75" x14ac:dyDescent="0.2">
      <c r="A35" s="6">
        <v>34</v>
      </c>
      <c r="B35" s="1" t="s">
        <v>33</v>
      </c>
      <c r="C35" s="25">
        <v>1806</v>
      </c>
      <c r="D35" t="s">
        <v>152</v>
      </c>
      <c r="E35" s="25">
        <v>1</v>
      </c>
      <c r="F35" s="8">
        <v>38483</v>
      </c>
      <c r="I35" s="25">
        <v>3</v>
      </c>
      <c r="J35" s="8">
        <v>38524</v>
      </c>
      <c r="L35" s="8">
        <v>38578</v>
      </c>
      <c r="M35" s="6">
        <f t="shared" si="0"/>
        <v>70</v>
      </c>
      <c r="N35" s="8">
        <v>38645</v>
      </c>
      <c r="O35" s="6">
        <f t="shared" si="1"/>
        <v>144</v>
      </c>
      <c r="P35" s="6">
        <f t="shared" si="2"/>
        <v>1592</v>
      </c>
    </row>
    <row r="36" spans="1:16" ht="12.75" x14ac:dyDescent="0.2">
      <c r="A36" s="6">
        <v>35</v>
      </c>
      <c r="B36" s="1" t="s">
        <v>34</v>
      </c>
      <c r="C36" s="25">
        <v>9448</v>
      </c>
      <c r="D36" t="s">
        <v>150</v>
      </c>
      <c r="E36" s="25">
        <v>1</v>
      </c>
      <c r="F36" s="8">
        <v>38486</v>
      </c>
      <c r="I36" s="25">
        <v>1</v>
      </c>
      <c r="J36" s="8">
        <v>38518</v>
      </c>
      <c r="L36" s="8"/>
      <c r="M36" s="6">
        <f t="shared" si="0"/>
        <v>0</v>
      </c>
      <c r="N36" s="8" t="s">
        <v>139</v>
      </c>
      <c r="O36" s="6">
        <f t="shared" si="1"/>
        <v>0</v>
      </c>
      <c r="P36" s="6">
        <f t="shared" si="2"/>
        <v>9448</v>
      </c>
    </row>
    <row r="37" spans="1:16" ht="12.75" x14ac:dyDescent="0.2">
      <c r="A37" s="6">
        <v>36</v>
      </c>
      <c r="B37" s="16" t="s">
        <v>35</v>
      </c>
      <c r="C37" s="25">
        <v>1852</v>
      </c>
      <c r="D37" t="s">
        <v>145</v>
      </c>
      <c r="E37" s="25">
        <v>1</v>
      </c>
      <c r="F37" s="8">
        <v>38490</v>
      </c>
      <c r="I37" s="25">
        <v>2</v>
      </c>
      <c r="J37" s="8">
        <v>38549</v>
      </c>
      <c r="L37" s="8">
        <v>38577</v>
      </c>
      <c r="M37" s="6">
        <f t="shared" si="0"/>
        <v>54</v>
      </c>
      <c r="N37" s="8" t="s">
        <v>139</v>
      </c>
      <c r="O37" s="6">
        <f t="shared" si="1"/>
        <v>0</v>
      </c>
      <c r="P37" s="6">
        <f t="shared" si="2"/>
        <v>1798</v>
      </c>
    </row>
    <row r="38" spans="1:16" ht="12.75" x14ac:dyDescent="0.2">
      <c r="A38" s="6">
        <v>37</v>
      </c>
      <c r="B38" s="1" t="s">
        <v>36</v>
      </c>
      <c r="C38" s="25">
        <v>9466</v>
      </c>
      <c r="D38" t="s">
        <v>153</v>
      </c>
      <c r="E38" s="25">
        <v>1</v>
      </c>
      <c r="F38" s="8">
        <v>38485</v>
      </c>
      <c r="I38" s="25">
        <v>1</v>
      </c>
      <c r="J38" s="8">
        <v>38516</v>
      </c>
      <c r="M38" s="6">
        <f t="shared" si="0"/>
        <v>0</v>
      </c>
      <c r="O38" s="6">
        <f t="shared" si="1"/>
        <v>0</v>
      </c>
      <c r="P38" s="6">
        <f t="shared" si="2"/>
        <v>9466</v>
      </c>
    </row>
    <row r="39" spans="1:16" ht="12.75" x14ac:dyDescent="0.2">
      <c r="A39" s="6">
        <v>38</v>
      </c>
      <c r="B39" s="1" t="s">
        <v>37</v>
      </c>
      <c r="C39" s="25">
        <v>8964</v>
      </c>
      <c r="D39" t="s">
        <v>151</v>
      </c>
      <c r="E39" s="25">
        <v>1</v>
      </c>
      <c r="F39" s="8">
        <v>38490</v>
      </c>
      <c r="I39" s="25">
        <v>2</v>
      </c>
      <c r="J39" s="8">
        <v>38533</v>
      </c>
      <c r="L39" s="8">
        <v>38579</v>
      </c>
      <c r="M39" s="6">
        <f t="shared" si="0"/>
        <v>58</v>
      </c>
      <c r="N39" s="8" t="s">
        <v>139</v>
      </c>
      <c r="O39" s="6">
        <f t="shared" si="1"/>
        <v>0</v>
      </c>
      <c r="P39" s="6">
        <f t="shared" si="2"/>
        <v>8906</v>
      </c>
    </row>
    <row r="40" spans="1:16" ht="12.75" x14ac:dyDescent="0.2">
      <c r="A40" s="6">
        <v>39</v>
      </c>
      <c r="B40" s="1" t="s">
        <v>38</v>
      </c>
      <c r="C40" s="25">
        <v>9545</v>
      </c>
      <c r="D40" t="s">
        <v>143</v>
      </c>
      <c r="E40" s="25">
        <v>1</v>
      </c>
      <c r="F40" s="8">
        <v>38487</v>
      </c>
      <c r="I40" s="25">
        <v>1</v>
      </c>
      <c r="J40" s="8">
        <v>38546</v>
      </c>
      <c r="L40" s="8"/>
      <c r="M40" s="6">
        <f t="shared" si="0"/>
        <v>0</v>
      </c>
      <c r="N40" s="8" t="s">
        <v>139</v>
      </c>
      <c r="O40" s="6">
        <f t="shared" si="1"/>
        <v>0</v>
      </c>
      <c r="P40" s="6">
        <f t="shared" si="2"/>
        <v>9545</v>
      </c>
    </row>
    <row r="41" spans="1:16" ht="12.75" x14ac:dyDescent="0.2">
      <c r="A41" s="6">
        <v>40</v>
      </c>
      <c r="B41" s="1" t="s">
        <v>39</v>
      </c>
      <c r="C41" s="25">
        <v>8947</v>
      </c>
      <c r="D41" t="s">
        <v>140</v>
      </c>
      <c r="E41" s="25">
        <v>1</v>
      </c>
      <c r="F41" s="8">
        <v>38487</v>
      </c>
      <c r="I41" s="25">
        <v>1</v>
      </c>
      <c r="J41" s="8">
        <v>38527</v>
      </c>
      <c r="L41" s="8"/>
      <c r="M41" s="6">
        <f t="shared" si="0"/>
        <v>0</v>
      </c>
      <c r="N41" s="8" t="s">
        <v>139</v>
      </c>
      <c r="O41" s="6">
        <f t="shared" si="1"/>
        <v>0</v>
      </c>
      <c r="P41" s="6">
        <f t="shared" si="2"/>
        <v>8947</v>
      </c>
    </row>
    <row r="42" spans="1:16" ht="12.75" x14ac:dyDescent="0.2">
      <c r="A42" s="6">
        <v>41</v>
      </c>
      <c r="B42" s="1" t="s">
        <v>40</v>
      </c>
      <c r="C42" s="25">
        <v>1896</v>
      </c>
      <c r="D42" t="s">
        <v>148</v>
      </c>
      <c r="E42" s="25">
        <v>0</v>
      </c>
      <c r="F42" s="8">
        <v>38480</v>
      </c>
      <c r="I42" s="25">
        <v>0</v>
      </c>
      <c r="J42" s="8" t="s">
        <v>139</v>
      </c>
      <c r="L42" s="8" t="s">
        <v>139</v>
      </c>
      <c r="M42" s="6">
        <f t="shared" si="0"/>
        <v>0</v>
      </c>
      <c r="N42" s="8" t="s">
        <v>139</v>
      </c>
      <c r="O42" s="6">
        <f t="shared" si="1"/>
        <v>0</v>
      </c>
      <c r="P42" s="6">
        <f t="shared" si="2"/>
        <v>1896</v>
      </c>
    </row>
    <row r="43" spans="1:16" ht="12.75" x14ac:dyDescent="0.2">
      <c r="A43" s="6">
        <v>42</v>
      </c>
      <c r="B43" s="1" t="s">
        <v>41</v>
      </c>
      <c r="C43" s="25">
        <v>8857</v>
      </c>
      <c r="D43" t="s">
        <v>151</v>
      </c>
      <c r="E43" s="25">
        <v>1</v>
      </c>
      <c r="F43" s="8">
        <v>38489</v>
      </c>
      <c r="I43" s="25">
        <v>1</v>
      </c>
      <c r="J43" s="8">
        <v>38546</v>
      </c>
      <c r="L43" s="8"/>
      <c r="M43" s="6">
        <f t="shared" si="0"/>
        <v>0</v>
      </c>
      <c r="N43" s="8" t="s">
        <v>139</v>
      </c>
      <c r="O43" s="6">
        <f t="shared" si="1"/>
        <v>0</v>
      </c>
      <c r="P43" s="6">
        <f t="shared" si="2"/>
        <v>8857</v>
      </c>
    </row>
    <row r="44" spans="1:16" ht="12.75" x14ac:dyDescent="0.2">
      <c r="A44" s="6">
        <v>43</v>
      </c>
      <c r="B44" s="1" t="s">
        <v>42</v>
      </c>
      <c r="C44" s="25">
        <v>1753</v>
      </c>
      <c r="D44" t="s">
        <v>140</v>
      </c>
      <c r="E44" s="25">
        <v>1</v>
      </c>
      <c r="F44" s="8">
        <v>38487</v>
      </c>
      <c r="I44" s="25">
        <v>1</v>
      </c>
      <c r="J44" s="8">
        <v>38530</v>
      </c>
      <c r="L44" s="8"/>
      <c r="M44" s="6">
        <f t="shared" si="0"/>
        <v>0</v>
      </c>
      <c r="N44" s="8" t="s">
        <v>139</v>
      </c>
      <c r="O44" s="6">
        <f t="shared" si="1"/>
        <v>0</v>
      </c>
      <c r="P44" s="6">
        <f t="shared" si="2"/>
        <v>1753</v>
      </c>
    </row>
    <row r="45" spans="1:16" ht="12.75" x14ac:dyDescent="0.2">
      <c r="A45" s="6">
        <v>44</v>
      </c>
      <c r="B45" s="1" t="s">
        <v>43</v>
      </c>
      <c r="C45" s="25">
        <v>1935</v>
      </c>
      <c r="D45" t="s">
        <v>143</v>
      </c>
      <c r="E45" s="25">
        <v>1</v>
      </c>
      <c r="F45" s="8">
        <v>38489</v>
      </c>
      <c r="I45" s="25">
        <v>1</v>
      </c>
      <c r="J45" s="8">
        <v>38528</v>
      </c>
      <c r="L45" s="8" t="s">
        <v>139</v>
      </c>
      <c r="M45" s="6">
        <f t="shared" si="0"/>
        <v>0</v>
      </c>
      <c r="N45" s="8"/>
      <c r="O45" s="6">
        <f t="shared" si="1"/>
        <v>0</v>
      </c>
      <c r="P45" s="6">
        <f t="shared" si="2"/>
        <v>1935</v>
      </c>
    </row>
    <row r="46" spans="1:16" ht="12.75" x14ac:dyDescent="0.2">
      <c r="A46" s="6">
        <v>45</v>
      </c>
      <c r="B46" s="16" t="s">
        <v>44</v>
      </c>
      <c r="C46" s="25">
        <v>9360</v>
      </c>
      <c r="D46" t="s">
        <v>148</v>
      </c>
      <c r="E46" s="25">
        <v>0</v>
      </c>
      <c r="F46" s="8">
        <v>38488</v>
      </c>
      <c r="I46" s="25">
        <v>0</v>
      </c>
      <c r="J46" s="8" t="s">
        <v>139</v>
      </c>
      <c r="L46" s="8" t="s">
        <v>139</v>
      </c>
      <c r="M46" s="6">
        <f t="shared" si="0"/>
        <v>0</v>
      </c>
      <c r="N46" s="8" t="s">
        <v>139</v>
      </c>
      <c r="O46" s="6">
        <f t="shared" si="1"/>
        <v>0</v>
      </c>
      <c r="P46" s="6">
        <f t="shared" si="2"/>
        <v>9360</v>
      </c>
    </row>
    <row r="47" spans="1:16" ht="12.75" x14ac:dyDescent="0.2">
      <c r="A47" s="6">
        <v>46</v>
      </c>
      <c r="B47" s="1" t="s">
        <v>45</v>
      </c>
      <c r="C47" s="25">
        <v>8184</v>
      </c>
      <c r="D47" t="s">
        <v>140</v>
      </c>
      <c r="E47" s="25">
        <v>1</v>
      </c>
      <c r="F47" s="8">
        <v>38481</v>
      </c>
      <c r="I47" s="25">
        <v>2</v>
      </c>
      <c r="J47" s="8">
        <v>38527</v>
      </c>
      <c r="L47" s="8">
        <v>38568</v>
      </c>
      <c r="M47" s="6">
        <f t="shared" si="0"/>
        <v>54</v>
      </c>
      <c r="N47" s="8" t="s">
        <v>139</v>
      </c>
      <c r="O47" s="6">
        <f t="shared" si="1"/>
        <v>0</v>
      </c>
      <c r="P47" s="6">
        <f t="shared" si="2"/>
        <v>8130</v>
      </c>
    </row>
    <row r="48" spans="1:16" ht="12.75" x14ac:dyDescent="0.2">
      <c r="A48" s="6">
        <v>47</v>
      </c>
      <c r="B48" s="1" t="s">
        <v>46</v>
      </c>
      <c r="C48" s="25">
        <v>1733</v>
      </c>
      <c r="D48" t="s">
        <v>146</v>
      </c>
      <c r="E48" s="25">
        <v>1</v>
      </c>
      <c r="F48" s="8">
        <v>38489</v>
      </c>
      <c r="I48" s="25">
        <v>1</v>
      </c>
      <c r="J48" s="8">
        <v>38528</v>
      </c>
      <c r="L48" s="8"/>
      <c r="M48" s="6">
        <f t="shared" si="0"/>
        <v>0</v>
      </c>
      <c r="N48" s="8" t="s">
        <v>139</v>
      </c>
      <c r="O48" s="6">
        <f t="shared" si="1"/>
        <v>0</v>
      </c>
      <c r="P48" s="6">
        <f t="shared" si="2"/>
        <v>1733</v>
      </c>
    </row>
    <row r="49" spans="1:16" ht="12.75" x14ac:dyDescent="0.2">
      <c r="A49" s="6">
        <v>48</v>
      </c>
      <c r="B49" s="1" t="s">
        <v>47</v>
      </c>
      <c r="C49" s="25">
        <v>8235</v>
      </c>
      <c r="D49" t="s">
        <v>141</v>
      </c>
      <c r="E49" s="25">
        <v>1</v>
      </c>
      <c r="F49" s="8">
        <v>38484</v>
      </c>
      <c r="I49" s="25">
        <v>2</v>
      </c>
      <c r="J49" s="8">
        <v>38539</v>
      </c>
      <c r="L49" s="8">
        <v>38568</v>
      </c>
      <c r="M49" s="6">
        <f t="shared" si="0"/>
        <v>48</v>
      </c>
      <c r="N49" s="8"/>
      <c r="O49" s="6">
        <f t="shared" si="1"/>
        <v>0</v>
      </c>
      <c r="P49" s="6">
        <f t="shared" si="2"/>
        <v>8187</v>
      </c>
    </row>
    <row r="50" spans="1:16" ht="12.75" x14ac:dyDescent="0.2">
      <c r="A50" s="6">
        <v>49</v>
      </c>
      <c r="B50" s="1" t="s">
        <v>48</v>
      </c>
      <c r="C50" s="25">
        <v>6679</v>
      </c>
      <c r="D50" t="s">
        <v>146</v>
      </c>
      <c r="E50" s="25">
        <v>1</v>
      </c>
      <c r="F50" s="8">
        <v>38483</v>
      </c>
      <c r="I50" s="25">
        <v>3</v>
      </c>
      <c r="J50" s="8">
        <v>38535</v>
      </c>
      <c r="L50" s="8">
        <v>38567</v>
      </c>
      <c r="M50" s="6">
        <f t="shared" si="0"/>
        <v>48</v>
      </c>
      <c r="N50" s="8">
        <v>38626</v>
      </c>
      <c r="O50" s="6">
        <f t="shared" si="1"/>
        <v>106</v>
      </c>
      <c r="P50" s="6">
        <f t="shared" si="2"/>
        <v>6525</v>
      </c>
    </row>
    <row r="51" spans="1:16" ht="12.75" x14ac:dyDescent="0.2">
      <c r="A51" s="6">
        <v>50</v>
      </c>
      <c r="B51" s="1" t="s">
        <v>49</v>
      </c>
      <c r="C51" s="25">
        <v>1974</v>
      </c>
      <c r="D51" t="s">
        <v>155</v>
      </c>
      <c r="E51" s="25">
        <v>1</v>
      </c>
      <c r="F51" s="8">
        <v>38486</v>
      </c>
      <c r="I51" s="25">
        <v>1</v>
      </c>
      <c r="J51" s="8">
        <v>38541</v>
      </c>
      <c r="L51" s="8" t="s">
        <v>139</v>
      </c>
      <c r="M51" s="6">
        <f t="shared" si="0"/>
        <v>0</v>
      </c>
      <c r="N51" s="8" t="s">
        <v>139</v>
      </c>
      <c r="O51" s="6">
        <f t="shared" si="1"/>
        <v>0</v>
      </c>
      <c r="P51" s="6">
        <f t="shared" si="2"/>
        <v>1974</v>
      </c>
    </row>
    <row r="52" spans="1:16" ht="12.75" x14ac:dyDescent="0.2">
      <c r="A52" s="6">
        <v>51</v>
      </c>
      <c r="B52" s="16" t="s">
        <v>50</v>
      </c>
      <c r="C52" s="25">
        <v>9560</v>
      </c>
      <c r="D52" t="s">
        <v>148</v>
      </c>
      <c r="E52" s="25">
        <v>0</v>
      </c>
      <c r="F52" s="8">
        <v>38485</v>
      </c>
      <c r="I52" s="25">
        <v>0</v>
      </c>
      <c r="J52" s="8" t="s">
        <v>139</v>
      </c>
      <c r="L52" s="8" t="s">
        <v>139</v>
      </c>
      <c r="M52" s="6">
        <f t="shared" si="0"/>
        <v>0</v>
      </c>
      <c r="N52" s="8" t="s">
        <v>139</v>
      </c>
      <c r="O52" s="6">
        <f t="shared" si="1"/>
        <v>0</v>
      </c>
      <c r="P52" s="6">
        <f t="shared" si="2"/>
        <v>9560</v>
      </c>
    </row>
    <row r="53" spans="1:16" ht="12.75" x14ac:dyDescent="0.2">
      <c r="A53" s="6">
        <v>52</v>
      </c>
      <c r="B53" s="1" t="s">
        <v>51</v>
      </c>
      <c r="C53" s="25">
        <v>8338</v>
      </c>
      <c r="D53" t="s">
        <v>146</v>
      </c>
      <c r="E53" s="25">
        <v>1</v>
      </c>
      <c r="F53" s="8">
        <v>38483</v>
      </c>
      <c r="I53" s="25">
        <v>3</v>
      </c>
      <c r="J53" s="8">
        <v>38538</v>
      </c>
      <c r="L53" s="8">
        <v>38578</v>
      </c>
      <c r="M53" s="6">
        <f t="shared" si="0"/>
        <v>70</v>
      </c>
      <c r="N53" s="8">
        <v>38645</v>
      </c>
      <c r="O53" s="6">
        <f t="shared" si="1"/>
        <v>144</v>
      </c>
      <c r="P53" s="6">
        <f t="shared" si="2"/>
        <v>8124</v>
      </c>
    </row>
    <row r="54" spans="1:16" ht="12.75" x14ac:dyDescent="0.2">
      <c r="A54" s="6">
        <v>53</v>
      </c>
      <c r="B54" s="1" t="s">
        <v>52</v>
      </c>
      <c r="C54" s="25">
        <v>1749</v>
      </c>
      <c r="D54" t="s">
        <v>154</v>
      </c>
      <c r="E54" s="25">
        <v>1</v>
      </c>
      <c r="F54" s="8">
        <v>38489</v>
      </c>
      <c r="I54" s="25">
        <v>2</v>
      </c>
      <c r="J54" s="8">
        <v>38522</v>
      </c>
      <c r="L54" s="8">
        <v>38596</v>
      </c>
      <c r="M54" s="6">
        <f t="shared" si="0"/>
        <v>94</v>
      </c>
      <c r="N54" s="8" t="s">
        <v>139</v>
      </c>
      <c r="O54" s="6">
        <f t="shared" si="1"/>
        <v>0</v>
      </c>
      <c r="P54" s="6">
        <f t="shared" si="2"/>
        <v>1655</v>
      </c>
    </row>
    <row r="55" spans="1:16" ht="12.75" x14ac:dyDescent="0.2">
      <c r="A55" s="6">
        <v>54</v>
      </c>
      <c r="B55" s="1" t="s">
        <v>22</v>
      </c>
      <c r="C55" s="25">
        <v>6779</v>
      </c>
      <c r="D55" t="s">
        <v>151</v>
      </c>
      <c r="E55" s="25">
        <v>1</v>
      </c>
      <c r="F55" s="8">
        <v>38488</v>
      </c>
      <c r="I55" s="25">
        <v>1</v>
      </c>
      <c r="J55" s="8">
        <v>38536</v>
      </c>
      <c r="L55" s="8">
        <v>38592</v>
      </c>
      <c r="M55" s="6">
        <f t="shared" si="0"/>
        <v>0</v>
      </c>
      <c r="N55" s="8" t="s">
        <v>139</v>
      </c>
      <c r="O55" s="6">
        <f t="shared" si="1"/>
        <v>0</v>
      </c>
      <c r="P55" s="6">
        <f t="shared" si="2"/>
        <v>6779</v>
      </c>
    </row>
    <row r="56" spans="1:16" ht="12.75" x14ac:dyDescent="0.2">
      <c r="A56" s="6">
        <v>55</v>
      </c>
      <c r="B56" s="1" t="s">
        <v>53</v>
      </c>
      <c r="C56" s="25">
        <v>8290</v>
      </c>
      <c r="D56" t="s">
        <v>148</v>
      </c>
      <c r="E56" s="25">
        <v>0</v>
      </c>
      <c r="F56" s="8">
        <v>38486</v>
      </c>
      <c r="I56" s="25">
        <v>0</v>
      </c>
      <c r="J56" s="8" t="s">
        <v>139</v>
      </c>
      <c r="L56" s="8" t="s">
        <v>139</v>
      </c>
      <c r="M56" s="6">
        <f t="shared" si="0"/>
        <v>0</v>
      </c>
      <c r="N56" s="8" t="s">
        <v>139</v>
      </c>
      <c r="O56" s="6">
        <f t="shared" si="1"/>
        <v>0</v>
      </c>
      <c r="P56" s="6">
        <f t="shared" si="2"/>
        <v>8290</v>
      </c>
    </row>
    <row r="57" spans="1:16" ht="12.75" x14ac:dyDescent="0.2">
      <c r="A57" s="6">
        <v>56</v>
      </c>
      <c r="B57" s="1" t="s">
        <v>54</v>
      </c>
      <c r="C57" s="25">
        <v>6689</v>
      </c>
      <c r="D57" t="s">
        <v>142</v>
      </c>
      <c r="E57" s="25">
        <v>1</v>
      </c>
      <c r="F57" s="8">
        <v>38482</v>
      </c>
      <c r="I57" s="25">
        <v>3</v>
      </c>
      <c r="J57" s="8">
        <v>38535</v>
      </c>
      <c r="L57" s="8">
        <v>38578</v>
      </c>
      <c r="M57" s="6">
        <f t="shared" si="0"/>
        <v>72</v>
      </c>
      <c r="N57" s="8">
        <v>38645</v>
      </c>
      <c r="O57" s="6">
        <f t="shared" si="1"/>
        <v>146</v>
      </c>
      <c r="P57" s="6">
        <f t="shared" si="2"/>
        <v>6471</v>
      </c>
    </row>
    <row r="58" spans="1:16" ht="12.75" x14ac:dyDescent="0.2">
      <c r="A58" s="6">
        <v>57</v>
      </c>
      <c r="B58" s="1" t="s">
        <v>55</v>
      </c>
      <c r="C58" s="25">
        <v>8810</v>
      </c>
      <c r="D58" t="s">
        <v>155</v>
      </c>
      <c r="E58" s="25">
        <v>1</v>
      </c>
      <c r="F58" s="8">
        <v>38489</v>
      </c>
      <c r="I58" s="25">
        <v>3</v>
      </c>
      <c r="J58" s="8">
        <v>38543</v>
      </c>
      <c r="L58" s="8">
        <v>38578</v>
      </c>
      <c r="M58" s="6">
        <f t="shared" si="0"/>
        <v>58</v>
      </c>
      <c r="N58" s="8">
        <v>38645</v>
      </c>
      <c r="O58" s="6">
        <f t="shared" si="1"/>
        <v>132</v>
      </c>
      <c r="P58" s="6">
        <f t="shared" si="2"/>
        <v>8620</v>
      </c>
    </row>
    <row r="59" spans="1:16" ht="12.75" x14ac:dyDescent="0.2">
      <c r="A59" s="6">
        <v>58</v>
      </c>
      <c r="B59" s="1" t="s">
        <v>56</v>
      </c>
      <c r="C59" s="25">
        <v>1962</v>
      </c>
      <c r="D59" t="s">
        <v>148</v>
      </c>
      <c r="E59" s="25">
        <v>0</v>
      </c>
      <c r="F59" s="8">
        <v>38490</v>
      </c>
      <c r="I59" s="25">
        <v>0</v>
      </c>
      <c r="J59" s="8" t="s">
        <v>139</v>
      </c>
      <c r="L59" s="8" t="s">
        <v>139</v>
      </c>
      <c r="M59" s="6">
        <f t="shared" si="0"/>
        <v>0</v>
      </c>
      <c r="N59" s="8" t="s">
        <v>139</v>
      </c>
      <c r="O59" s="6">
        <f t="shared" si="1"/>
        <v>0</v>
      </c>
      <c r="P59" s="6">
        <f t="shared" si="2"/>
        <v>1962</v>
      </c>
    </row>
    <row r="60" spans="1:16" ht="12.75" x14ac:dyDescent="0.2">
      <c r="A60" s="6">
        <v>59</v>
      </c>
      <c r="B60" s="1" t="s">
        <v>57</v>
      </c>
      <c r="C60" s="25">
        <v>1721</v>
      </c>
      <c r="D60" t="s">
        <v>140</v>
      </c>
      <c r="E60" s="25">
        <v>1</v>
      </c>
      <c r="F60" s="8">
        <v>38488</v>
      </c>
      <c r="I60" s="25">
        <v>3</v>
      </c>
      <c r="J60" s="8">
        <v>38527</v>
      </c>
      <c r="L60" s="8">
        <v>38550</v>
      </c>
      <c r="M60" s="6">
        <f t="shared" si="0"/>
        <v>4</v>
      </c>
      <c r="N60" s="8">
        <v>38645</v>
      </c>
      <c r="O60" s="6">
        <f t="shared" si="1"/>
        <v>134</v>
      </c>
      <c r="P60" s="6">
        <f t="shared" si="2"/>
        <v>1583</v>
      </c>
    </row>
    <row r="61" spans="1:16" ht="12.75" x14ac:dyDescent="0.2">
      <c r="A61" s="6">
        <v>60</v>
      </c>
      <c r="B61" s="16" t="s">
        <v>58</v>
      </c>
      <c r="C61" s="25">
        <v>1820</v>
      </c>
      <c r="D61" t="s">
        <v>152</v>
      </c>
      <c r="E61" s="25">
        <v>1</v>
      </c>
      <c r="F61" s="8">
        <v>38488</v>
      </c>
      <c r="I61" s="25">
        <v>1</v>
      </c>
      <c r="J61" s="8">
        <v>38543</v>
      </c>
      <c r="L61" s="8" t="s">
        <v>139</v>
      </c>
      <c r="M61" s="6">
        <f t="shared" si="0"/>
        <v>0</v>
      </c>
      <c r="N61" s="8" t="s">
        <v>139</v>
      </c>
      <c r="O61" s="6">
        <f t="shared" si="1"/>
        <v>0</v>
      </c>
      <c r="P61" s="6">
        <f t="shared" si="2"/>
        <v>1820</v>
      </c>
    </row>
    <row r="62" spans="1:16" ht="12.75" x14ac:dyDescent="0.2">
      <c r="A62" s="6">
        <v>61</v>
      </c>
      <c r="B62" s="16" t="s">
        <v>59</v>
      </c>
      <c r="C62" s="25">
        <v>9387</v>
      </c>
      <c r="D62" t="s">
        <v>150</v>
      </c>
      <c r="E62" s="25">
        <v>1</v>
      </c>
      <c r="F62" s="8">
        <v>38487</v>
      </c>
      <c r="I62" s="25">
        <v>1</v>
      </c>
      <c r="J62" s="8">
        <v>38523</v>
      </c>
      <c r="L62" s="8"/>
      <c r="M62" s="6">
        <f t="shared" si="0"/>
        <v>0</v>
      </c>
      <c r="N62" s="8" t="s">
        <v>139</v>
      </c>
      <c r="O62" s="6">
        <f t="shared" si="1"/>
        <v>0</v>
      </c>
      <c r="P62" s="6">
        <f t="shared" si="2"/>
        <v>9387</v>
      </c>
    </row>
    <row r="63" spans="1:16" ht="12.75" x14ac:dyDescent="0.2">
      <c r="A63" s="6">
        <v>62</v>
      </c>
      <c r="B63" s="16" t="s">
        <v>60</v>
      </c>
      <c r="C63" s="25">
        <v>8281</v>
      </c>
      <c r="D63" t="s">
        <v>153</v>
      </c>
      <c r="E63" s="25">
        <v>1</v>
      </c>
      <c r="F63" s="8">
        <v>38486</v>
      </c>
      <c r="I63" s="25">
        <v>2</v>
      </c>
      <c r="J63" s="8">
        <v>38526</v>
      </c>
      <c r="L63" s="8">
        <v>38592</v>
      </c>
      <c r="M63" s="6">
        <f t="shared" si="0"/>
        <v>92</v>
      </c>
      <c r="N63" s="8"/>
      <c r="O63" s="6">
        <f t="shared" si="1"/>
        <v>0</v>
      </c>
      <c r="P63" s="6">
        <f t="shared" si="2"/>
        <v>8189</v>
      </c>
    </row>
    <row r="64" spans="1:16" ht="12.75" x14ac:dyDescent="0.2">
      <c r="A64" s="6">
        <v>63</v>
      </c>
      <c r="B64" s="1" t="s">
        <v>61</v>
      </c>
      <c r="C64" s="25">
        <v>9498</v>
      </c>
      <c r="D64" t="s">
        <v>147</v>
      </c>
      <c r="E64" s="25">
        <v>1</v>
      </c>
      <c r="F64" s="8">
        <v>38485</v>
      </c>
      <c r="I64" s="25">
        <v>1</v>
      </c>
      <c r="J64" s="8">
        <v>38530</v>
      </c>
      <c r="L64" s="8"/>
      <c r="M64" s="6">
        <f t="shared" si="0"/>
        <v>0</v>
      </c>
      <c r="N64" s="8" t="s">
        <v>139</v>
      </c>
      <c r="O64" s="6">
        <f t="shared" si="1"/>
        <v>0</v>
      </c>
      <c r="P64" s="6">
        <f t="shared" si="2"/>
        <v>9498</v>
      </c>
    </row>
    <row r="65" spans="1:16" ht="12.75" x14ac:dyDescent="0.2">
      <c r="A65" s="6">
        <v>64</v>
      </c>
      <c r="B65" s="1" t="s">
        <v>62</v>
      </c>
      <c r="C65" s="25">
        <v>8374</v>
      </c>
      <c r="D65" t="s">
        <v>141</v>
      </c>
      <c r="E65" s="25">
        <v>1</v>
      </c>
      <c r="F65" s="8">
        <v>38488</v>
      </c>
      <c r="I65" s="25">
        <v>3</v>
      </c>
      <c r="J65" s="8">
        <v>38531</v>
      </c>
      <c r="L65" s="8">
        <v>38550</v>
      </c>
      <c r="M65" s="6">
        <f t="shared" si="0"/>
        <v>4</v>
      </c>
      <c r="N65" s="8">
        <v>38645</v>
      </c>
      <c r="O65" s="6">
        <f t="shared" si="1"/>
        <v>134</v>
      </c>
      <c r="P65" s="6">
        <f t="shared" si="2"/>
        <v>8236</v>
      </c>
    </row>
    <row r="66" spans="1:16" ht="12.75" x14ac:dyDescent="0.2">
      <c r="A66" s="6">
        <v>65</v>
      </c>
      <c r="B66" s="1" t="s">
        <v>63</v>
      </c>
      <c r="C66" s="25">
        <v>1790</v>
      </c>
      <c r="D66" t="s">
        <v>146</v>
      </c>
      <c r="E66" s="25">
        <v>1</v>
      </c>
      <c r="F66" s="8">
        <v>38483</v>
      </c>
      <c r="I66" s="25">
        <v>1</v>
      </c>
      <c r="J66" s="8">
        <v>38522</v>
      </c>
      <c r="L66" s="8" t="s">
        <v>139</v>
      </c>
      <c r="M66" s="6">
        <f t="shared" si="0"/>
        <v>0</v>
      </c>
      <c r="N66" s="8" t="s">
        <v>139</v>
      </c>
      <c r="O66" s="6">
        <f t="shared" si="1"/>
        <v>0</v>
      </c>
      <c r="P66" s="6">
        <f t="shared" si="2"/>
        <v>1790</v>
      </c>
    </row>
    <row r="67" spans="1:16" ht="12.75" x14ac:dyDescent="0.2">
      <c r="A67" s="6">
        <v>66</v>
      </c>
      <c r="B67" s="16" t="s">
        <v>64</v>
      </c>
      <c r="C67" s="25">
        <v>1778</v>
      </c>
      <c r="D67" t="s">
        <v>147</v>
      </c>
      <c r="E67" s="25">
        <v>1</v>
      </c>
      <c r="F67" s="8">
        <v>38481</v>
      </c>
      <c r="I67" s="25">
        <v>2</v>
      </c>
      <c r="J67" s="8">
        <v>38524</v>
      </c>
      <c r="L67" s="8">
        <v>38584</v>
      </c>
      <c r="M67" s="6">
        <f t="shared" ref="M67:M121" si="3">IF(AND(ISNUMBER(L67-F67-60),I67&gt;1),IF(L67-F67-60&gt;0,2*(L67-F67-60)+H67/I67,H67/I67),0)</f>
        <v>86</v>
      </c>
      <c r="N67" s="8"/>
      <c r="O67" s="6">
        <f t="shared" ref="O67:O121" si="4">IF(AND(ISNUMBER(N67-F67-90),I67&gt;2),IF(N67-F67-90&gt;0,H67/I67+2*(N67-F67-90),H67/I67),0)</f>
        <v>0</v>
      </c>
      <c r="P67" s="6">
        <f t="shared" ref="P67:P121" si="5">C67-G67-K67-M67-O67</f>
        <v>1692</v>
      </c>
    </row>
    <row r="68" spans="1:16" ht="12.75" x14ac:dyDescent="0.2">
      <c r="A68" s="6">
        <v>67</v>
      </c>
      <c r="B68" s="1" t="s">
        <v>65</v>
      </c>
      <c r="C68" s="25">
        <v>8379</v>
      </c>
      <c r="D68" t="s">
        <v>145</v>
      </c>
      <c r="E68" s="25">
        <v>1</v>
      </c>
      <c r="F68" s="8">
        <v>38487</v>
      </c>
      <c r="I68" s="25">
        <v>1</v>
      </c>
      <c r="J68" s="8">
        <v>38532</v>
      </c>
      <c r="L68" s="8"/>
      <c r="M68" s="6">
        <f t="shared" si="3"/>
        <v>0</v>
      </c>
      <c r="N68" s="8" t="s">
        <v>139</v>
      </c>
      <c r="O68" s="6">
        <f t="shared" si="4"/>
        <v>0</v>
      </c>
      <c r="P68" s="6">
        <f t="shared" si="5"/>
        <v>8379</v>
      </c>
    </row>
    <row r="69" spans="1:16" ht="12.75" x14ac:dyDescent="0.2">
      <c r="A69" s="6">
        <v>68</v>
      </c>
      <c r="B69" s="1" t="s">
        <v>66</v>
      </c>
      <c r="C69" s="25">
        <v>8863</v>
      </c>
      <c r="D69" t="s">
        <v>141</v>
      </c>
      <c r="E69" s="25">
        <v>1</v>
      </c>
      <c r="F69" s="8">
        <v>38490</v>
      </c>
      <c r="I69" s="25">
        <v>3</v>
      </c>
      <c r="J69" s="8">
        <v>38525</v>
      </c>
      <c r="L69" s="8">
        <v>38564</v>
      </c>
      <c r="M69" s="6">
        <f t="shared" si="3"/>
        <v>28</v>
      </c>
      <c r="N69" s="8">
        <v>38598</v>
      </c>
      <c r="O69" s="6">
        <f t="shared" si="4"/>
        <v>36</v>
      </c>
      <c r="P69" s="6">
        <f t="shared" si="5"/>
        <v>8799</v>
      </c>
    </row>
    <row r="70" spans="1:16" ht="12.75" x14ac:dyDescent="0.2">
      <c r="A70" s="6">
        <v>69</v>
      </c>
      <c r="B70" s="1" t="s">
        <v>67</v>
      </c>
      <c r="C70" s="25">
        <v>1911</v>
      </c>
      <c r="D70" t="s">
        <v>140</v>
      </c>
      <c r="E70" s="25">
        <v>1</v>
      </c>
      <c r="F70" s="8">
        <v>38489</v>
      </c>
      <c r="I70" s="25">
        <v>1</v>
      </c>
      <c r="J70" s="8">
        <v>38542</v>
      </c>
      <c r="L70" s="8" t="s">
        <v>139</v>
      </c>
      <c r="M70" s="6">
        <f t="shared" si="3"/>
        <v>0</v>
      </c>
      <c r="N70" s="8"/>
      <c r="O70" s="6">
        <f t="shared" si="4"/>
        <v>0</v>
      </c>
      <c r="P70" s="6">
        <f t="shared" si="5"/>
        <v>1911</v>
      </c>
    </row>
    <row r="71" spans="1:16" ht="12.75" x14ac:dyDescent="0.2">
      <c r="A71" s="6">
        <v>70</v>
      </c>
      <c r="B71" s="1" t="s">
        <v>68</v>
      </c>
      <c r="C71" s="25">
        <v>1976</v>
      </c>
      <c r="D71" t="s">
        <v>146</v>
      </c>
      <c r="E71" s="25">
        <v>1</v>
      </c>
      <c r="F71" s="8">
        <v>38485</v>
      </c>
      <c r="I71" s="25">
        <v>3</v>
      </c>
      <c r="J71" s="8">
        <v>38540</v>
      </c>
      <c r="L71" s="8">
        <v>38576</v>
      </c>
      <c r="M71" s="6">
        <f t="shared" si="3"/>
        <v>62</v>
      </c>
      <c r="N71" s="8">
        <v>38599</v>
      </c>
      <c r="O71" s="6">
        <f t="shared" si="4"/>
        <v>48</v>
      </c>
      <c r="P71" s="6">
        <f t="shared" si="5"/>
        <v>1866</v>
      </c>
    </row>
    <row r="72" spans="1:16" ht="12.75" x14ac:dyDescent="0.2">
      <c r="A72" s="6">
        <v>71</v>
      </c>
      <c r="B72" s="1" t="s">
        <v>69</v>
      </c>
      <c r="C72" s="25">
        <v>8792</v>
      </c>
      <c r="D72" t="s">
        <v>140</v>
      </c>
      <c r="E72" s="25">
        <v>1</v>
      </c>
      <c r="F72" s="8">
        <v>38483</v>
      </c>
      <c r="I72" s="25">
        <v>3</v>
      </c>
      <c r="J72" s="8">
        <v>38528</v>
      </c>
      <c r="L72" s="8">
        <v>38572</v>
      </c>
      <c r="M72" s="6">
        <f t="shared" si="3"/>
        <v>58</v>
      </c>
      <c r="N72" s="8">
        <v>38598</v>
      </c>
      <c r="O72" s="6">
        <f t="shared" si="4"/>
        <v>50</v>
      </c>
      <c r="P72" s="6">
        <f t="shared" si="5"/>
        <v>8684</v>
      </c>
    </row>
    <row r="73" spans="1:16" ht="12.75" x14ac:dyDescent="0.2">
      <c r="A73" s="6">
        <v>72</v>
      </c>
      <c r="B73" s="1" t="s">
        <v>70</v>
      </c>
      <c r="C73" s="25">
        <v>1850</v>
      </c>
      <c r="D73" t="s">
        <v>155</v>
      </c>
      <c r="E73" s="25">
        <v>1</v>
      </c>
      <c r="F73" s="8">
        <v>38484</v>
      </c>
      <c r="I73" s="25">
        <v>2</v>
      </c>
      <c r="J73" s="8">
        <v>38540</v>
      </c>
      <c r="L73" s="8">
        <v>38570</v>
      </c>
      <c r="M73" s="6">
        <f t="shared" si="3"/>
        <v>52</v>
      </c>
      <c r="O73" s="6">
        <f t="shared" si="4"/>
        <v>0</v>
      </c>
      <c r="P73" s="6">
        <f t="shared" si="5"/>
        <v>1798</v>
      </c>
    </row>
    <row r="74" spans="1:16" ht="12.75" x14ac:dyDescent="0.2">
      <c r="A74" s="6">
        <v>73</v>
      </c>
      <c r="B74" s="1" t="s">
        <v>71</v>
      </c>
      <c r="C74" s="25">
        <v>8210</v>
      </c>
      <c r="D74" t="s">
        <v>148</v>
      </c>
      <c r="E74" s="25">
        <v>0</v>
      </c>
      <c r="F74" s="8">
        <v>38487</v>
      </c>
      <c r="I74" s="25">
        <v>0</v>
      </c>
      <c r="J74" s="8" t="s">
        <v>139</v>
      </c>
      <c r="L74" s="8" t="s">
        <v>139</v>
      </c>
      <c r="M74" s="6">
        <f t="shared" si="3"/>
        <v>0</v>
      </c>
      <c r="N74" s="8" t="s">
        <v>139</v>
      </c>
      <c r="O74" s="6">
        <f t="shared" si="4"/>
        <v>0</v>
      </c>
      <c r="P74" s="6">
        <f t="shared" si="5"/>
        <v>8210</v>
      </c>
    </row>
    <row r="75" spans="1:16" ht="12.75" x14ac:dyDescent="0.2">
      <c r="A75" s="6">
        <v>74</v>
      </c>
      <c r="B75" s="1" t="s">
        <v>72</v>
      </c>
      <c r="C75" s="25">
        <v>1877</v>
      </c>
      <c r="D75" t="s">
        <v>148</v>
      </c>
      <c r="E75" s="25">
        <v>0</v>
      </c>
      <c r="F75" s="8">
        <v>38487</v>
      </c>
      <c r="I75" s="25">
        <v>0</v>
      </c>
      <c r="J75" s="8" t="s">
        <v>139</v>
      </c>
      <c r="L75" s="8" t="s">
        <v>139</v>
      </c>
      <c r="M75" s="6">
        <f t="shared" si="3"/>
        <v>0</v>
      </c>
      <c r="N75" s="8" t="s">
        <v>139</v>
      </c>
      <c r="O75" s="6">
        <f t="shared" si="4"/>
        <v>0</v>
      </c>
      <c r="P75" s="6">
        <f t="shared" si="5"/>
        <v>1877</v>
      </c>
    </row>
    <row r="76" spans="1:16" ht="12.75" x14ac:dyDescent="0.2">
      <c r="A76" s="6">
        <v>75</v>
      </c>
      <c r="B76" s="1" t="s">
        <v>73</v>
      </c>
      <c r="C76" s="25">
        <v>1738</v>
      </c>
      <c r="D76" t="s">
        <v>144</v>
      </c>
      <c r="E76" s="25">
        <v>1</v>
      </c>
      <c r="F76" s="8">
        <v>38483</v>
      </c>
      <c r="I76" s="25">
        <v>3</v>
      </c>
      <c r="J76" s="8">
        <v>38534</v>
      </c>
      <c r="L76" s="8">
        <v>38568</v>
      </c>
      <c r="M76" s="6">
        <f t="shared" si="3"/>
        <v>50</v>
      </c>
      <c r="N76" s="8">
        <v>38599</v>
      </c>
      <c r="O76" s="6">
        <f t="shared" si="4"/>
        <v>52</v>
      </c>
      <c r="P76" s="6">
        <f t="shared" si="5"/>
        <v>1636</v>
      </c>
    </row>
    <row r="77" spans="1:16" ht="12.75" x14ac:dyDescent="0.2">
      <c r="A77" s="6">
        <v>76</v>
      </c>
      <c r="B77" s="1" t="s">
        <v>74</v>
      </c>
      <c r="C77" s="25">
        <v>6682</v>
      </c>
      <c r="D77" t="s">
        <v>142</v>
      </c>
      <c r="E77" s="25">
        <v>1</v>
      </c>
      <c r="F77" s="8">
        <v>38489</v>
      </c>
      <c r="I77" s="25">
        <v>3</v>
      </c>
      <c r="J77" s="8">
        <v>38531</v>
      </c>
      <c r="L77" s="8">
        <v>38569</v>
      </c>
      <c r="M77" s="6">
        <f t="shared" si="3"/>
        <v>40</v>
      </c>
      <c r="N77" s="8" t="s">
        <v>139</v>
      </c>
      <c r="O77" s="6">
        <f t="shared" si="4"/>
        <v>0</v>
      </c>
      <c r="P77" s="6">
        <f t="shared" si="5"/>
        <v>6642</v>
      </c>
    </row>
    <row r="78" spans="1:16" ht="12.75" x14ac:dyDescent="0.2">
      <c r="A78" s="6">
        <v>77</v>
      </c>
      <c r="B78" s="16" t="s">
        <v>75</v>
      </c>
      <c r="C78" s="25">
        <v>9447</v>
      </c>
      <c r="D78" t="s">
        <v>146</v>
      </c>
      <c r="E78" s="25">
        <v>1</v>
      </c>
      <c r="F78" s="8">
        <v>38485</v>
      </c>
      <c r="I78" s="25">
        <v>1</v>
      </c>
      <c r="J78" s="8">
        <v>38527</v>
      </c>
      <c r="L78" s="8"/>
      <c r="M78" s="6">
        <f t="shared" si="3"/>
        <v>0</v>
      </c>
      <c r="N78" s="8" t="s">
        <v>139</v>
      </c>
      <c r="O78" s="6">
        <f t="shared" si="4"/>
        <v>0</v>
      </c>
      <c r="P78" s="6">
        <f t="shared" si="5"/>
        <v>9447</v>
      </c>
    </row>
    <row r="79" spans="1:16" ht="12.75" x14ac:dyDescent="0.2">
      <c r="A79" s="6">
        <v>78</v>
      </c>
      <c r="B79" s="1" t="s">
        <v>76</v>
      </c>
      <c r="C79" s="25">
        <v>9489</v>
      </c>
      <c r="D79" t="s">
        <v>146</v>
      </c>
      <c r="E79" s="25">
        <v>1</v>
      </c>
      <c r="F79" s="8">
        <v>38482</v>
      </c>
      <c r="I79" s="25">
        <v>3</v>
      </c>
      <c r="J79" s="8">
        <v>38538</v>
      </c>
      <c r="L79" s="8">
        <v>38562</v>
      </c>
      <c r="M79" s="6">
        <f t="shared" si="3"/>
        <v>40</v>
      </c>
      <c r="N79" s="8">
        <v>38632</v>
      </c>
      <c r="O79" s="6">
        <f t="shared" si="4"/>
        <v>120</v>
      </c>
      <c r="P79" s="6">
        <f t="shared" si="5"/>
        <v>9329</v>
      </c>
    </row>
    <row r="80" spans="1:16" ht="12.75" x14ac:dyDescent="0.2">
      <c r="A80" s="6">
        <v>79</v>
      </c>
      <c r="B80" s="1" t="s">
        <v>77</v>
      </c>
      <c r="C80" s="25">
        <v>8813</v>
      </c>
      <c r="D80" t="s">
        <v>144</v>
      </c>
      <c r="E80" s="25">
        <v>1</v>
      </c>
      <c r="F80" s="8">
        <v>38483</v>
      </c>
      <c r="I80" s="25">
        <v>2</v>
      </c>
      <c r="J80" s="8">
        <v>38522</v>
      </c>
      <c r="L80" s="8">
        <v>38551</v>
      </c>
      <c r="M80" s="6">
        <f t="shared" si="3"/>
        <v>16</v>
      </c>
      <c r="N80" s="8" t="s">
        <v>139</v>
      </c>
      <c r="O80" s="6">
        <f t="shared" si="4"/>
        <v>0</v>
      </c>
      <c r="P80" s="6">
        <f t="shared" si="5"/>
        <v>8797</v>
      </c>
    </row>
    <row r="81" spans="1:16" ht="12.75" x14ac:dyDescent="0.2">
      <c r="A81" s="6">
        <v>80</v>
      </c>
      <c r="B81" s="1" t="s">
        <v>78</v>
      </c>
      <c r="C81" s="25">
        <v>8195</v>
      </c>
      <c r="D81" t="s">
        <v>143</v>
      </c>
      <c r="E81" s="25">
        <v>1</v>
      </c>
      <c r="F81" s="8">
        <v>38483</v>
      </c>
      <c r="I81" s="25">
        <v>2</v>
      </c>
      <c r="J81" s="8">
        <v>38530</v>
      </c>
      <c r="L81" s="8">
        <v>38599</v>
      </c>
      <c r="M81" s="6">
        <f t="shared" si="3"/>
        <v>112</v>
      </c>
      <c r="N81" s="8" t="s">
        <v>139</v>
      </c>
      <c r="O81" s="6">
        <f t="shared" si="4"/>
        <v>0</v>
      </c>
      <c r="P81" s="6">
        <f t="shared" si="5"/>
        <v>8083</v>
      </c>
    </row>
    <row r="82" spans="1:16" ht="12.75" x14ac:dyDescent="0.2">
      <c r="A82" s="6">
        <v>81</v>
      </c>
      <c r="B82" s="1" t="s">
        <v>79</v>
      </c>
      <c r="C82" s="25">
        <v>1954</v>
      </c>
      <c r="D82" t="s">
        <v>155</v>
      </c>
      <c r="E82" s="25">
        <v>1</v>
      </c>
      <c r="F82" s="8">
        <v>38490</v>
      </c>
      <c r="I82" s="25">
        <v>3</v>
      </c>
      <c r="J82" s="8">
        <v>38535</v>
      </c>
      <c r="L82" s="8">
        <v>38559</v>
      </c>
      <c r="M82" s="6">
        <f t="shared" si="3"/>
        <v>18</v>
      </c>
      <c r="N82" s="8">
        <v>38571</v>
      </c>
      <c r="O82" s="6">
        <f t="shared" si="4"/>
        <v>0</v>
      </c>
      <c r="P82" s="6">
        <f t="shared" si="5"/>
        <v>1936</v>
      </c>
    </row>
    <row r="83" spans="1:16" ht="12.75" x14ac:dyDescent="0.2">
      <c r="A83" s="6">
        <v>82</v>
      </c>
      <c r="B83" s="16" t="s">
        <v>80</v>
      </c>
      <c r="C83" s="25">
        <v>1908</v>
      </c>
      <c r="D83" t="s">
        <v>140</v>
      </c>
      <c r="E83" s="25">
        <v>1</v>
      </c>
      <c r="F83" s="8">
        <v>38487</v>
      </c>
      <c r="I83" s="25">
        <v>3</v>
      </c>
      <c r="J83" s="8">
        <v>38535</v>
      </c>
      <c r="L83" s="8">
        <v>38566</v>
      </c>
      <c r="M83" s="6">
        <f t="shared" si="3"/>
        <v>38</v>
      </c>
      <c r="N83" s="8">
        <v>38624</v>
      </c>
      <c r="O83" s="6">
        <f t="shared" si="4"/>
        <v>94</v>
      </c>
      <c r="P83" s="6">
        <f t="shared" si="5"/>
        <v>1776</v>
      </c>
    </row>
    <row r="84" spans="1:16" ht="12.75" x14ac:dyDescent="0.2">
      <c r="A84" s="6">
        <v>83</v>
      </c>
      <c r="B84" s="1" t="s">
        <v>81</v>
      </c>
      <c r="C84" s="25">
        <v>9502</v>
      </c>
      <c r="D84" t="s">
        <v>151</v>
      </c>
      <c r="E84" s="25">
        <v>1</v>
      </c>
      <c r="F84" s="8">
        <v>38483</v>
      </c>
      <c r="I84" s="25">
        <v>2</v>
      </c>
      <c r="J84" s="8">
        <v>38538</v>
      </c>
      <c r="L84" s="8">
        <v>38559</v>
      </c>
      <c r="M84" s="6">
        <f t="shared" si="3"/>
        <v>32</v>
      </c>
      <c r="N84" s="8" t="s">
        <v>139</v>
      </c>
      <c r="O84" s="6">
        <f t="shared" si="4"/>
        <v>0</v>
      </c>
      <c r="P84" s="6">
        <f t="shared" si="5"/>
        <v>9470</v>
      </c>
    </row>
    <row r="85" spans="1:16" ht="12.75" x14ac:dyDescent="0.2">
      <c r="A85" s="6">
        <v>84</v>
      </c>
      <c r="B85" s="1" t="s">
        <v>82</v>
      </c>
      <c r="C85" s="25">
        <v>8165</v>
      </c>
      <c r="D85" t="s">
        <v>145</v>
      </c>
      <c r="E85" s="25">
        <v>1</v>
      </c>
      <c r="F85" s="8">
        <v>38490</v>
      </c>
      <c r="I85" s="25">
        <v>1</v>
      </c>
      <c r="J85" s="8">
        <v>38546</v>
      </c>
      <c r="L85" s="8"/>
      <c r="M85" s="6">
        <f t="shared" si="3"/>
        <v>0</v>
      </c>
      <c r="N85" s="8" t="s">
        <v>139</v>
      </c>
      <c r="O85" s="6">
        <f t="shared" si="4"/>
        <v>0</v>
      </c>
      <c r="P85" s="6">
        <f t="shared" si="5"/>
        <v>8165</v>
      </c>
    </row>
    <row r="86" spans="1:16" ht="12.75" x14ac:dyDescent="0.2">
      <c r="A86" s="6">
        <v>85</v>
      </c>
      <c r="B86" s="1" t="s">
        <v>83</v>
      </c>
      <c r="C86" s="25">
        <v>8902</v>
      </c>
      <c r="D86" t="s">
        <v>148</v>
      </c>
      <c r="E86" s="25">
        <v>0</v>
      </c>
      <c r="F86" s="8">
        <v>38481</v>
      </c>
      <c r="I86" s="25">
        <v>0</v>
      </c>
      <c r="J86" s="8" t="s">
        <v>139</v>
      </c>
      <c r="L86" s="8" t="s">
        <v>139</v>
      </c>
      <c r="M86" s="6">
        <f t="shared" si="3"/>
        <v>0</v>
      </c>
      <c r="N86" s="8" t="s">
        <v>139</v>
      </c>
      <c r="O86" s="6">
        <f t="shared" si="4"/>
        <v>0</v>
      </c>
      <c r="P86" s="6">
        <f t="shared" si="5"/>
        <v>8902</v>
      </c>
    </row>
    <row r="87" spans="1:16" ht="12.75" x14ac:dyDescent="0.2">
      <c r="A87" s="6">
        <v>86</v>
      </c>
      <c r="B87" s="1" t="s">
        <v>84</v>
      </c>
      <c r="C87" s="25">
        <v>1850</v>
      </c>
      <c r="D87" t="s">
        <v>150</v>
      </c>
      <c r="E87" s="25">
        <v>1</v>
      </c>
      <c r="F87" s="8">
        <v>38485</v>
      </c>
      <c r="I87" s="25">
        <v>2</v>
      </c>
      <c r="J87" s="8">
        <v>38525</v>
      </c>
      <c r="L87" s="8">
        <v>38590</v>
      </c>
      <c r="M87" s="6">
        <f t="shared" si="3"/>
        <v>90</v>
      </c>
      <c r="N87" s="8" t="s">
        <v>139</v>
      </c>
      <c r="O87" s="6">
        <f t="shared" si="4"/>
        <v>0</v>
      </c>
      <c r="P87" s="6">
        <f t="shared" si="5"/>
        <v>1760</v>
      </c>
    </row>
    <row r="88" spans="1:16" ht="12.75" x14ac:dyDescent="0.2">
      <c r="A88" s="6">
        <v>87</v>
      </c>
      <c r="B88" s="1" t="s">
        <v>85</v>
      </c>
      <c r="C88" s="25">
        <v>8959</v>
      </c>
      <c r="D88" t="s">
        <v>145</v>
      </c>
      <c r="E88" s="25">
        <v>1</v>
      </c>
      <c r="F88" s="8">
        <v>38484</v>
      </c>
      <c r="I88" s="25">
        <v>1</v>
      </c>
      <c r="J88" s="8">
        <v>38524</v>
      </c>
      <c r="L88" s="8" t="s">
        <v>139</v>
      </c>
      <c r="M88" s="6">
        <f t="shared" si="3"/>
        <v>0</v>
      </c>
      <c r="N88" s="8"/>
      <c r="O88" s="6">
        <f t="shared" si="4"/>
        <v>0</v>
      </c>
      <c r="P88" s="6">
        <f t="shared" si="5"/>
        <v>8959</v>
      </c>
    </row>
    <row r="89" spans="1:16" ht="12.75" x14ac:dyDescent="0.2">
      <c r="A89" s="6">
        <v>88</v>
      </c>
      <c r="B89" s="1" t="s">
        <v>86</v>
      </c>
      <c r="C89" s="25">
        <v>8312</v>
      </c>
      <c r="D89" t="s">
        <v>143</v>
      </c>
      <c r="E89" s="25">
        <v>1</v>
      </c>
      <c r="F89" s="8">
        <v>38483</v>
      </c>
      <c r="I89" s="25">
        <v>1</v>
      </c>
      <c r="J89" s="8">
        <v>38515</v>
      </c>
      <c r="L89" s="8"/>
      <c r="M89" s="6">
        <f t="shared" si="3"/>
        <v>0</v>
      </c>
      <c r="N89" s="8" t="s">
        <v>139</v>
      </c>
      <c r="O89" s="6">
        <f t="shared" si="4"/>
        <v>0</v>
      </c>
      <c r="P89" s="6">
        <f t="shared" si="5"/>
        <v>8312</v>
      </c>
    </row>
    <row r="90" spans="1:16" ht="12.75" x14ac:dyDescent="0.2">
      <c r="A90" s="6">
        <v>89</v>
      </c>
      <c r="B90" s="1" t="s">
        <v>87</v>
      </c>
      <c r="C90" s="25">
        <v>1787</v>
      </c>
      <c r="D90" t="s">
        <v>151</v>
      </c>
      <c r="E90" s="25">
        <v>1</v>
      </c>
      <c r="F90" s="8">
        <v>38483</v>
      </c>
      <c r="I90" s="25">
        <v>1</v>
      </c>
      <c r="J90" s="8">
        <v>38536</v>
      </c>
      <c r="L90" s="8"/>
      <c r="M90" s="6">
        <f t="shared" si="3"/>
        <v>0</v>
      </c>
      <c r="N90" s="8" t="s">
        <v>139</v>
      </c>
      <c r="O90" s="6">
        <f t="shared" si="4"/>
        <v>0</v>
      </c>
      <c r="P90" s="6">
        <f t="shared" si="5"/>
        <v>1787</v>
      </c>
    </row>
    <row r="91" spans="1:16" ht="12.75" x14ac:dyDescent="0.2">
      <c r="A91" s="6">
        <v>90</v>
      </c>
      <c r="B91" s="1" t="s">
        <v>88</v>
      </c>
      <c r="C91" s="25">
        <v>8804</v>
      </c>
      <c r="D91" t="s">
        <v>148</v>
      </c>
      <c r="E91" s="25">
        <v>0</v>
      </c>
      <c r="F91" s="8">
        <v>38489</v>
      </c>
      <c r="I91" s="25">
        <v>0</v>
      </c>
      <c r="J91" s="8" t="s">
        <v>139</v>
      </c>
      <c r="L91" s="8" t="s">
        <v>139</v>
      </c>
      <c r="M91" s="6">
        <f t="shared" si="3"/>
        <v>0</v>
      </c>
      <c r="N91" s="8" t="s">
        <v>139</v>
      </c>
      <c r="O91" s="6">
        <f t="shared" si="4"/>
        <v>0</v>
      </c>
      <c r="P91" s="6">
        <f t="shared" si="5"/>
        <v>8804</v>
      </c>
    </row>
    <row r="92" spans="1:16" ht="12.75" x14ac:dyDescent="0.2">
      <c r="A92" s="6">
        <v>91</v>
      </c>
      <c r="B92" s="1" t="s">
        <v>89</v>
      </c>
      <c r="C92" s="25">
        <v>8859</v>
      </c>
      <c r="D92" t="s">
        <v>154</v>
      </c>
      <c r="E92" s="25">
        <v>1</v>
      </c>
      <c r="F92" s="8">
        <v>38483</v>
      </c>
      <c r="I92" s="25">
        <v>1</v>
      </c>
      <c r="J92" s="8">
        <v>38528</v>
      </c>
      <c r="L92" s="8"/>
      <c r="M92" s="6">
        <f t="shared" si="3"/>
        <v>0</v>
      </c>
      <c r="N92" s="8" t="s">
        <v>139</v>
      </c>
      <c r="O92" s="6">
        <f t="shared" si="4"/>
        <v>0</v>
      </c>
      <c r="P92" s="6">
        <f t="shared" si="5"/>
        <v>8859</v>
      </c>
    </row>
    <row r="93" spans="1:16" ht="12.75" x14ac:dyDescent="0.2">
      <c r="A93" s="6">
        <v>92</v>
      </c>
      <c r="B93" s="1" t="s">
        <v>90</v>
      </c>
      <c r="C93" s="25">
        <v>9365</v>
      </c>
      <c r="D93" t="s">
        <v>145</v>
      </c>
      <c r="E93" s="25">
        <v>1</v>
      </c>
      <c r="F93" s="8">
        <v>38487</v>
      </c>
      <c r="I93" s="25">
        <v>1</v>
      </c>
      <c r="J93" s="8">
        <v>38539</v>
      </c>
      <c r="L93" s="8"/>
      <c r="M93" s="6">
        <f t="shared" si="3"/>
        <v>0</v>
      </c>
      <c r="N93" s="8"/>
      <c r="O93" s="6">
        <f t="shared" si="4"/>
        <v>0</v>
      </c>
      <c r="P93" s="6">
        <f t="shared" si="5"/>
        <v>9365</v>
      </c>
    </row>
    <row r="94" spans="1:16" ht="12.75" x14ac:dyDescent="0.2">
      <c r="A94" s="6">
        <v>93</v>
      </c>
      <c r="B94" s="1" t="s">
        <v>91</v>
      </c>
      <c r="C94" s="25">
        <v>1811</v>
      </c>
      <c r="D94" t="s">
        <v>151</v>
      </c>
      <c r="E94" s="25">
        <v>1</v>
      </c>
      <c r="F94" s="8">
        <v>38488</v>
      </c>
      <c r="I94" s="25">
        <v>1</v>
      </c>
      <c r="J94" s="8">
        <v>38526</v>
      </c>
      <c r="L94" s="8"/>
      <c r="M94" s="6">
        <f t="shared" si="3"/>
        <v>0</v>
      </c>
      <c r="N94" s="8" t="s">
        <v>139</v>
      </c>
      <c r="O94" s="6">
        <f t="shared" si="4"/>
        <v>0</v>
      </c>
      <c r="P94" s="6">
        <f t="shared" si="5"/>
        <v>1811</v>
      </c>
    </row>
    <row r="95" spans="1:16" ht="12.75" x14ac:dyDescent="0.2">
      <c r="A95" s="6">
        <v>94</v>
      </c>
      <c r="B95" s="1" t="s">
        <v>92</v>
      </c>
      <c r="C95" s="25">
        <v>1926</v>
      </c>
      <c r="D95" t="s">
        <v>146</v>
      </c>
      <c r="E95" s="25">
        <v>1</v>
      </c>
      <c r="F95" s="8">
        <v>38484</v>
      </c>
      <c r="I95" s="25">
        <v>2</v>
      </c>
      <c r="J95" s="8">
        <v>38527</v>
      </c>
      <c r="L95" s="8">
        <v>38560</v>
      </c>
      <c r="M95" s="6">
        <f t="shared" si="3"/>
        <v>32</v>
      </c>
      <c r="N95" s="8" t="s">
        <v>139</v>
      </c>
      <c r="O95" s="6">
        <f t="shared" si="4"/>
        <v>0</v>
      </c>
      <c r="P95" s="6">
        <f t="shared" si="5"/>
        <v>1894</v>
      </c>
    </row>
    <row r="96" spans="1:16" ht="12.75" x14ac:dyDescent="0.2">
      <c r="A96" s="6">
        <v>95</v>
      </c>
      <c r="B96" s="1" t="s">
        <v>93</v>
      </c>
      <c r="C96" s="25">
        <v>8203</v>
      </c>
      <c r="D96" t="s">
        <v>152</v>
      </c>
      <c r="E96" s="25">
        <v>1</v>
      </c>
      <c r="F96" s="8">
        <v>38486</v>
      </c>
      <c r="I96" s="25">
        <v>1</v>
      </c>
      <c r="J96" s="8">
        <v>38541</v>
      </c>
      <c r="L96" s="8" t="s">
        <v>139</v>
      </c>
      <c r="M96" s="6">
        <f t="shared" si="3"/>
        <v>0</v>
      </c>
      <c r="N96" s="8" t="s">
        <v>139</v>
      </c>
      <c r="O96" s="6">
        <f t="shared" si="4"/>
        <v>0</v>
      </c>
      <c r="P96" s="6">
        <f t="shared" si="5"/>
        <v>8203</v>
      </c>
    </row>
    <row r="97" spans="1:16" ht="12.75" x14ac:dyDescent="0.2">
      <c r="A97" s="6">
        <v>96</v>
      </c>
      <c r="B97" s="16" t="s">
        <v>94</v>
      </c>
      <c r="C97" s="25">
        <v>8291</v>
      </c>
      <c r="D97" t="s">
        <v>149</v>
      </c>
      <c r="E97" s="25">
        <v>1</v>
      </c>
      <c r="F97" s="8">
        <v>38487</v>
      </c>
      <c r="I97" s="25">
        <v>3</v>
      </c>
      <c r="J97" s="8">
        <v>38525</v>
      </c>
      <c r="L97" s="8">
        <v>38591</v>
      </c>
      <c r="M97" s="6">
        <f t="shared" si="3"/>
        <v>88</v>
      </c>
      <c r="N97" s="8">
        <v>38626</v>
      </c>
      <c r="O97" s="6">
        <f t="shared" si="4"/>
        <v>98</v>
      </c>
      <c r="P97" s="6">
        <f t="shared" si="5"/>
        <v>8105</v>
      </c>
    </row>
    <row r="98" spans="1:16" ht="12.75" x14ac:dyDescent="0.2">
      <c r="A98" s="6">
        <v>97</v>
      </c>
      <c r="B98" s="1" t="s">
        <v>95</v>
      </c>
      <c r="C98" s="25">
        <v>9512</v>
      </c>
      <c r="D98" t="s">
        <v>143</v>
      </c>
      <c r="E98" s="25">
        <v>1</v>
      </c>
      <c r="F98" s="8">
        <v>38488</v>
      </c>
      <c r="I98" s="25">
        <v>2</v>
      </c>
      <c r="J98" s="8">
        <v>38518</v>
      </c>
      <c r="L98" s="8">
        <v>38593</v>
      </c>
      <c r="M98" s="6">
        <f t="shared" si="3"/>
        <v>90</v>
      </c>
      <c r="N98" s="8" t="s">
        <v>139</v>
      </c>
      <c r="O98" s="6">
        <f t="shared" si="4"/>
        <v>0</v>
      </c>
      <c r="P98" s="6">
        <f t="shared" si="5"/>
        <v>9422</v>
      </c>
    </row>
    <row r="99" spans="1:16" ht="12.75" x14ac:dyDescent="0.2">
      <c r="A99" s="6">
        <v>98</v>
      </c>
      <c r="B99" s="1" t="s">
        <v>96</v>
      </c>
      <c r="C99" s="25">
        <v>1807</v>
      </c>
      <c r="D99" t="s">
        <v>154</v>
      </c>
      <c r="E99" s="25">
        <v>1</v>
      </c>
      <c r="F99" s="8">
        <v>38487</v>
      </c>
      <c r="I99" s="25">
        <v>2</v>
      </c>
      <c r="J99" s="8">
        <v>38525</v>
      </c>
      <c r="L99" s="8">
        <v>38583</v>
      </c>
      <c r="M99" s="6">
        <f t="shared" si="3"/>
        <v>72</v>
      </c>
      <c r="N99" s="8" t="s">
        <v>139</v>
      </c>
      <c r="O99" s="6">
        <f t="shared" si="4"/>
        <v>0</v>
      </c>
      <c r="P99" s="6">
        <f t="shared" si="5"/>
        <v>1735</v>
      </c>
    </row>
    <row r="100" spans="1:16" ht="12.75" x14ac:dyDescent="0.2">
      <c r="A100" s="6">
        <v>99</v>
      </c>
      <c r="B100" s="1" t="s">
        <v>97</v>
      </c>
      <c r="C100" s="25">
        <v>8220</v>
      </c>
      <c r="D100" t="s">
        <v>148</v>
      </c>
      <c r="E100" s="25">
        <v>0</v>
      </c>
      <c r="F100" s="8">
        <v>38487</v>
      </c>
      <c r="I100" s="25">
        <v>0</v>
      </c>
      <c r="J100" s="8" t="s">
        <v>139</v>
      </c>
      <c r="L100" s="8" t="s">
        <v>139</v>
      </c>
      <c r="M100" s="6">
        <f t="shared" si="3"/>
        <v>0</v>
      </c>
      <c r="N100" s="8" t="s">
        <v>139</v>
      </c>
      <c r="O100" s="6">
        <f t="shared" si="4"/>
        <v>0</v>
      </c>
      <c r="P100" s="6">
        <f t="shared" si="5"/>
        <v>8220</v>
      </c>
    </row>
    <row r="101" spans="1:16" ht="12.75" x14ac:dyDescent="0.2">
      <c r="A101" s="6">
        <v>100</v>
      </c>
      <c r="B101" s="1" t="s">
        <v>98</v>
      </c>
      <c r="C101" s="25">
        <v>1851</v>
      </c>
      <c r="D101" t="s">
        <v>147</v>
      </c>
      <c r="E101" s="25">
        <v>1</v>
      </c>
      <c r="F101" s="8">
        <v>38490</v>
      </c>
      <c r="I101" s="25">
        <v>1</v>
      </c>
      <c r="J101" s="8">
        <v>38533</v>
      </c>
      <c r="L101" s="8" t="s">
        <v>139</v>
      </c>
      <c r="M101" s="6">
        <f t="shared" si="3"/>
        <v>0</v>
      </c>
      <c r="N101" s="8"/>
      <c r="O101" s="6">
        <f t="shared" si="4"/>
        <v>0</v>
      </c>
      <c r="P101" s="6">
        <f t="shared" si="5"/>
        <v>1851</v>
      </c>
    </row>
    <row r="102" spans="1:16" ht="12.75" x14ac:dyDescent="0.2">
      <c r="A102" s="6">
        <v>101</v>
      </c>
      <c r="B102" s="1" t="s">
        <v>99</v>
      </c>
      <c r="C102" s="25">
        <v>6707</v>
      </c>
      <c r="D102" t="s">
        <v>146</v>
      </c>
      <c r="E102" s="25">
        <v>1</v>
      </c>
      <c r="F102" s="8">
        <v>38482</v>
      </c>
      <c r="I102" s="25">
        <v>3</v>
      </c>
      <c r="J102" s="8">
        <v>38525</v>
      </c>
      <c r="L102" s="8">
        <v>38558</v>
      </c>
      <c r="M102" s="6">
        <f t="shared" si="3"/>
        <v>32</v>
      </c>
      <c r="N102" s="8">
        <v>38589</v>
      </c>
      <c r="O102" s="6">
        <f t="shared" si="4"/>
        <v>34</v>
      </c>
      <c r="P102" s="6">
        <f t="shared" si="5"/>
        <v>6641</v>
      </c>
    </row>
    <row r="103" spans="1:16" ht="12.75" x14ac:dyDescent="0.2">
      <c r="A103" s="6">
        <v>102</v>
      </c>
      <c r="B103" s="1" t="s">
        <v>100</v>
      </c>
      <c r="C103" s="25">
        <v>1861</v>
      </c>
      <c r="D103" t="s">
        <v>141</v>
      </c>
      <c r="E103" s="25">
        <v>1</v>
      </c>
      <c r="F103" s="8">
        <v>38484</v>
      </c>
      <c r="I103" s="25">
        <v>3</v>
      </c>
      <c r="J103" s="8">
        <v>38514</v>
      </c>
      <c r="L103" s="8">
        <v>38553</v>
      </c>
      <c r="M103" s="6">
        <f t="shared" si="3"/>
        <v>18</v>
      </c>
      <c r="N103" s="8">
        <v>38616</v>
      </c>
      <c r="O103" s="6">
        <f t="shared" si="4"/>
        <v>84</v>
      </c>
      <c r="P103" s="6">
        <f t="shared" si="5"/>
        <v>1759</v>
      </c>
    </row>
    <row r="104" spans="1:16" ht="12.75" x14ac:dyDescent="0.2">
      <c r="A104" s="6">
        <v>103</v>
      </c>
      <c r="B104" s="1" t="s">
        <v>101</v>
      </c>
      <c r="C104" s="25">
        <v>1976</v>
      </c>
      <c r="D104" t="s">
        <v>148</v>
      </c>
      <c r="E104" s="25">
        <v>0</v>
      </c>
      <c r="F104" s="8">
        <v>38481</v>
      </c>
      <c r="I104" s="25">
        <v>0</v>
      </c>
      <c r="J104" s="8" t="s">
        <v>139</v>
      </c>
      <c r="L104" s="8" t="s">
        <v>139</v>
      </c>
      <c r="M104" s="6">
        <f t="shared" si="3"/>
        <v>0</v>
      </c>
      <c r="N104" s="8" t="s">
        <v>139</v>
      </c>
      <c r="O104" s="6">
        <f t="shared" si="4"/>
        <v>0</v>
      </c>
      <c r="P104" s="6">
        <f t="shared" si="5"/>
        <v>1976</v>
      </c>
    </row>
    <row r="105" spans="1:16" ht="12.75" x14ac:dyDescent="0.2">
      <c r="A105" s="6">
        <v>104</v>
      </c>
      <c r="B105" s="1" t="s">
        <v>102</v>
      </c>
      <c r="C105" s="25">
        <v>8208</v>
      </c>
      <c r="D105" t="s">
        <v>154</v>
      </c>
      <c r="E105" s="25">
        <v>1</v>
      </c>
      <c r="F105" s="8">
        <v>38480</v>
      </c>
      <c r="I105" s="25">
        <v>1</v>
      </c>
      <c r="J105" s="8">
        <v>38530</v>
      </c>
      <c r="L105" s="8" t="s">
        <v>139</v>
      </c>
      <c r="M105" s="6">
        <f t="shared" si="3"/>
        <v>0</v>
      </c>
      <c r="N105" s="8"/>
      <c r="O105" s="6">
        <f t="shared" si="4"/>
        <v>0</v>
      </c>
      <c r="P105" s="6">
        <f t="shared" si="5"/>
        <v>8208</v>
      </c>
    </row>
    <row r="106" spans="1:16" ht="12.75" x14ac:dyDescent="0.2">
      <c r="A106" s="6">
        <v>105</v>
      </c>
      <c r="B106" s="16" t="s">
        <v>103</v>
      </c>
      <c r="C106" s="25">
        <v>6744</v>
      </c>
      <c r="D106" t="s">
        <v>149</v>
      </c>
      <c r="E106" s="25">
        <v>1</v>
      </c>
      <c r="F106" s="8">
        <v>38486</v>
      </c>
      <c r="I106" s="25">
        <v>2</v>
      </c>
      <c r="J106" s="8">
        <v>38545</v>
      </c>
      <c r="L106" s="8">
        <v>38558</v>
      </c>
      <c r="M106" s="6">
        <f t="shared" si="3"/>
        <v>24</v>
      </c>
      <c r="N106" s="8" t="s">
        <v>139</v>
      </c>
      <c r="O106" s="6">
        <f t="shared" si="4"/>
        <v>0</v>
      </c>
      <c r="P106" s="6">
        <f t="shared" si="5"/>
        <v>6720</v>
      </c>
    </row>
    <row r="107" spans="1:16" ht="12.75" x14ac:dyDescent="0.2">
      <c r="A107" s="6">
        <v>106</v>
      </c>
      <c r="B107" s="1" t="s">
        <v>104</v>
      </c>
      <c r="C107" s="25">
        <v>8978</v>
      </c>
      <c r="D107" t="s">
        <v>145</v>
      </c>
      <c r="E107" s="25">
        <v>1</v>
      </c>
      <c r="F107" s="8">
        <v>38482</v>
      </c>
      <c r="I107" s="25">
        <v>3</v>
      </c>
      <c r="J107" s="8">
        <v>38526</v>
      </c>
      <c r="L107" s="8">
        <v>38578</v>
      </c>
      <c r="M107" s="6">
        <f t="shared" si="3"/>
        <v>72</v>
      </c>
      <c r="N107" s="8">
        <v>38604</v>
      </c>
      <c r="O107" s="6">
        <f t="shared" si="4"/>
        <v>64</v>
      </c>
      <c r="P107" s="6">
        <f t="shared" si="5"/>
        <v>8842</v>
      </c>
    </row>
    <row r="108" spans="1:16" ht="12.75" x14ac:dyDescent="0.2">
      <c r="A108" s="6">
        <v>107</v>
      </c>
      <c r="B108" s="1" t="s">
        <v>105</v>
      </c>
      <c r="C108" s="25">
        <v>1821</v>
      </c>
      <c r="D108" t="s">
        <v>155</v>
      </c>
      <c r="E108" s="25">
        <v>1</v>
      </c>
      <c r="F108" s="8">
        <v>38484</v>
      </c>
      <c r="I108" s="25">
        <v>2</v>
      </c>
      <c r="J108" s="8">
        <v>38528</v>
      </c>
      <c r="L108" s="8">
        <v>38570</v>
      </c>
      <c r="M108" s="6">
        <f t="shared" si="3"/>
        <v>52</v>
      </c>
      <c r="N108" s="8" t="s">
        <v>139</v>
      </c>
      <c r="O108" s="6">
        <f t="shared" si="4"/>
        <v>0</v>
      </c>
      <c r="P108" s="6">
        <f t="shared" si="5"/>
        <v>1769</v>
      </c>
    </row>
    <row r="109" spans="1:16" ht="12.75" x14ac:dyDescent="0.2">
      <c r="A109" s="6">
        <v>108</v>
      </c>
      <c r="B109" s="1" t="s">
        <v>106</v>
      </c>
      <c r="C109" s="25">
        <v>8217</v>
      </c>
      <c r="D109" t="s">
        <v>155</v>
      </c>
      <c r="E109" s="25">
        <v>1</v>
      </c>
      <c r="F109" s="8">
        <v>38489</v>
      </c>
      <c r="I109" s="25">
        <v>1</v>
      </c>
      <c r="J109" s="8">
        <v>38540</v>
      </c>
      <c r="L109" s="8" t="s">
        <v>139</v>
      </c>
      <c r="M109" s="6">
        <f t="shared" si="3"/>
        <v>0</v>
      </c>
      <c r="N109" s="8" t="s">
        <v>139</v>
      </c>
      <c r="O109" s="6">
        <f t="shared" si="4"/>
        <v>0</v>
      </c>
      <c r="P109" s="6">
        <f t="shared" si="5"/>
        <v>8217</v>
      </c>
    </row>
    <row r="110" spans="1:16" ht="12.75" x14ac:dyDescent="0.2">
      <c r="A110" s="6">
        <v>109</v>
      </c>
      <c r="B110" s="1" t="s">
        <v>107</v>
      </c>
      <c r="C110" s="25">
        <v>1941</v>
      </c>
      <c r="D110" t="s">
        <v>143</v>
      </c>
      <c r="E110" s="25">
        <v>1</v>
      </c>
      <c r="F110" s="8">
        <v>38490</v>
      </c>
      <c r="I110" s="25">
        <v>3</v>
      </c>
      <c r="J110" s="8">
        <v>38534</v>
      </c>
      <c r="L110" s="8">
        <v>38591</v>
      </c>
      <c r="M110" s="6">
        <f t="shared" si="3"/>
        <v>82</v>
      </c>
      <c r="N110" s="8">
        <v>38635</v>
      </c>
      <c r="O110" s="6">
        <f t="shared" si="4"/>
        <v>110</v>
      </c>
      <c r="P110" s="6">
        <f t="shared" si="5"/>
        <v>1749</v>
      </c>
    </row>
    <row r="111" spans="1:16" ht="12.75" x14ac:dyDescent="0.2">
      <c r="A111" s="6">
        <v>110</v>
      </c>
      <c r="B111" s="1" t="s">
        <v>108</v>
      </c>
      <c r="C111" s="25">
        <v>1740</v>
      </c>
      <c r="D111" t="s">
        <v>149</v>
      </c>
      <c r="E111" s="25">
        <v>1</v>
      </c>
      <c r="F111" s="8">
        <v>38482</v>
      </c>
      <c r="I111" s="25">
        <v>2</v>
      </c>
      <c r="J111" s="8">
        <v>38532</v>
      </c>
      <c r="L111" s="8">
        <v>38565</v>
      </c>
      <c r="M111" s="6">
        <f t="shared" si="3"/>
        <v>46</v>
      </c>
      <c r="N111" s="8" t="s">
        <v>139</v>
      </c>
      <c r="O111" s="6">
        <f t="shared" si="4"/>
        <v>0</v>
      </c>
      <c r="P111" s="6">
        <f t="shared" si="5"/>
        <v>1694</v>
      </c>
    </row>
    <row r="112" spans="1:16" ht="12.75" x14ac:dyDescent="0.2">
      <c r="A112" s="6">
        <v>111</v>
      </c>
      <c r="B112" s="1" t="s">
        <v>109</v>
      </c>
      <c r="C112" s="25">
        <v>8203</v>
      </c>
      <c r="D112" t="s">
        <v>148</v>
      </c>
      <c r="E112" s="25">
        <v>0</v>
      </c>
      <c r="F112" s="8">
        <v>38486</v>
      </c>
      <c r="I112" s="25">
        <v>0</v>
      </c>
      <c r="J112" s="8" t="s">
        <v>139</v>
      </c>
      <c r="L112" s="8" t="s">
        <v>139</v>
      </c>
      <c r="M112" s="6">
        <f t="shared" si="3"/>
        <v>0</v>
      </c>
      <c r="N112" s="8" t="s">
        <v>139</v>
      </c>
      <c r="O112" s="6">
        <f t="shared" si="4"/>
        <v>0</v>
      </c>
      <c r="P112" s="6">
        <f t="shared" si="5"/>
        <v>8203</v>
      </c>
    </row>
    <row r="113" spans="1:16" ht="12.75" x14ac:dyDescent="0.2">
      <c r="A113" s="6">
        <v>112</v>
      </c>
      <c r="B113" s="1" t="s">
        <v>110</v>
      </c>
      <c r="C113" s="25">
        <v>9536</v>
      </c>
      <c r="D113" t="s">
        <v>146</v>
      </c>
      <c r="E113" s="25">
        <v>1</v>
      </c>
      <c r="F113" s="8">
        <v>38488</v>
      </c>
      <c r="I113" s="25">
        <v>1</v>
      </c>
      <c r="J113" s="8">
        <v>38536</v>
      </c>
      <c r="L113" s="8" t="s">
        <v>139</v>
      </c>
      <c r="M113" s="6">
        <f t="shared" si="3"/>
        <v>0</v>
      </c>
      <c r="N113" s="8" t="s">
        <v>139</v>
      </c>
      <c r="O113" s="6">
        <f t="shared" si="4"/>
        <v>0</v>
      </c>
      <c r="P113" s="6">
        <f t="shared" si="5"/>
        <v>9536</v>
      </c>
    </row>
    <row r="114" spans="1:16" ht="12.75" x14ac:dyDescent="0.2">
      <c r="A114" s="6">
        <v>113</v>
      </c>
      <c r="B114" s="16" t="s">
        <v>111</v>
      </c>
      <c r="C114" s="25">
        <v>6738</v>
      </c>
      <c r="D114" t="s">
        <v>150</v>
      </c>
      <c r="E114" s="25">
        <v>1</v>
      </c>
      <c r="F114" s="8">
        <v>38488</v>
      </c>
      <c r="I114" s="25">
        <v>2</v>
      </c>
      <c r="J114" s="8">
        <v>38537</v>
      </c>
      <c r="L114" s="8">
        <v>38557</v>
      </c>
      <c r="M114" s="6">
        <f t="shared" si="3"/>
        <v>18</v>
      </c>
      <c r="N114" s="8" t="s">
        <v>139</v>
      </c>
      <c r="O114" s="6">
        <f t="shared" si="4"/>
        <v>0</v>
      </c>
      <c r="P114" s="6">
        <f t="shared" si="5"/>
        <v>6720</v>
      </c>
    </row>
    <row r="115" spans="1:16" ht="12.75" x14ac:dyDescent="0.2">
      <c r="A115" s="6">
        <v>114</v>
      </c>
      <c r="B115" s="1" t="s">
        <v>112</v>
      </c>
      <c r="C115" s="25">
        <v>8327</v>
      </c>
      <c r="D115" t="s">
        <v>146</v>
      </c>
      <c r="E115" s="25">
        <v>1</v>
      </c>
      <c r="F115" s="8">
        <v>38487</v>
      </c>
      <c r="I115" s="25">
        <v>2</v>
      </c>
      <c r="J115" s="8">
        <v>38538</v>
      </c>
      <c r="L115" s="8">
        <v>38570</v>
      </c>
      <c r="M115" s="6">
        <f t="shared" si="3"/>
        <v>46</v>
      </c>
      <c r="N115" s="8" t="s">
        <v>139</v>
      </c>
      <c r="O115" s="6">
        <f t="shared" si="4"/>
        <v>0</v>
      </c>
      <c r="P115" s="6">
        <f t="shared" si="5"/>
        <v>8281</v>
      </c>
    </row>
    <row r="116" spans="1:16" ht="12.75" x14ac:dyDescent="0.2">
      <c r="A116" s="6">
        <v>115</v>
      </c>
      <c r="B116" s="1" t="s">
        <v>113</v>
      </c>
      <c r="C116" s="25">
        <v>9367</v>
      </c>
      <c r="D116" t="s">
        <v>140</v>
      </c>
      <c r="E116" s="25">
        <v>1</v>
      </c>
      <c r="F116" s="8">
        <v>38481</v>
      </c>
      <c r="I116" s="25">
        <v>1</v>
      </c>
      <c r="J116" s="8">
        <v>38515</v>
      </c>
      <c r="L116" s="8" t="s">
        <v>139</v>
      </c>
      <c r="M116" s="6">
        <f t="shared" si="3"/>
        <v>0</v>
      </c>
      <c r="N116" s="8" t="s">
        <v>139</v>
      </c>
      <c r="O116" s="6">
        <f t="shared" si="4"/>
        <v>0</v>
      </c>
      <c r="P116" s="6">
        <f t="shared" si="5"/>
        <v>9367</v>
      </c>
    </row>
    <row r="117" spans="1:16" ht="12.75" x14ac:dyDescent="0.2">
      <c r="A117" s="6">
        <v>116</v>
      </c>
      <c r="B117" s="1" t="s">
        <v>114</v>
      </c>
      <c r="C117" s="25">
        <v>1799</v>
      </c>
      <c r="D117" t="s">
        <v>146</v>
      </c>
      <c r="E117" s="25">
        <v>1</v>
      </c>
      <c r="F117" s="8">
        <v>38488</v>
      </c>
      <c r="I117" s="25">
        <v>2</v>
      </c>
      <c r="J117" s="8">
        <v>38519</v>
      </c>
      <c r="L117" s="8">
        <v>38579</v>
      </c>
      <c r="M117" s="6">
        <f t="shared" si="3"/>
        <v>62</v>
      </c>
      <c r="N117" s="8" t="s">
        <v>139</v>
      </c>
      <c r="O117" s="6">
        <f t="shared" si="4"/>
        <v>0</v>
      </c>
      <c r="P117" s="6">
        <f t="shared" si="5"/>
        <v>1737</v>
      </c>
    </row>
    <row r="118" spans="1:16" ht="12.75" x14ac:dyDescent="0.2">
      <c r="A118" s="6">
        <v>117</v>
      </c>
      <c r="B118" s="17" t="s">
        <v>115</v>
      </c>
      <c r="C118" s="25">
        <v>1959</v>
      </c>
      <c r="D118" t="s">
        <v>148</v>
      </c>
      <c r="E118" s="25">
        <v>0</v>
      </c>
      <c r="F118" s="8">
        <v>38485</v>
      </c>
      <c r="I118" s="25">
        <v>0</v>
      </c>
      <c r="J118" s="8" t="s">
        <v>139</v>
      </c>
      <c r="L118" s="8" t="s">
        <v>139</v>
      </c>
      <c r="M118" s="6">
        <f t="shared" si="3"/>
        <v>0</v>
      </c>
      <c r="N118" s="8" t="s">
        <v>139</v>
      </c>
      <c r="O118" s="6">
        <f t="shared" si="4"/>
        <v>0</v>
      </c>
      <c r="P118" s="6">
        <f t="shared" si="5"/>
        <v>1959</v>
      </c>
    </row>
    <row r="119" spans="1:16" ht="12.75" x14ac:dyDescent="0.2">
      <c r="A119" s="6">
        <v>118</v>
      </c>
      <c r="B119" s="1" t="s">
        <v>116</v>
      </c>
      <c r="C119" s="25">
        <v>8918</v>
      </c>
      <c r="D119" t="s">
        <v>153</v>
      </c>
      <c r="E119" s="25">
        <v>1</v>
      </c>
      <c r="F119" s="8">
        <v>38482</v>
      </c>
      <c r="I119" s="25">
        <v>1</v>
      </c>
      <c r="J119" s="8">
        <v>38533</v>
      </c>
      <c r="L119" s="8" t="s">
        <v>139</v>
      </c>
      <c r="M119" s="6">
        <f t="shared" si="3"/>
        <v>0</v>
      </c>
      <c r="N119" s="8" t="s">
        <v>139</v>
      </c>
      <c r="O119" s="6">
        <f t="shared" si="4"/>
        <v>0</v>
      </c>
      <c r="P119" s="6">
        <f t="shared" si="5"/>
        <v>8918</v>
      </c>
    </row>
    <row r="120" spans="1:16" ht="12.75" x14ac:dyDescent="0.2">
      <c r="A120" s="6">
        <v>119</v>
      </c>
      <c r="B120" s="1" t="s">
        <v>117</v>
      </c>
      <c r="C120" s="25">
        <v>9486</v>
      </c>
      <c r="D120" t="s">
        <v>148</v>
      </c>
      <c r="E120" s="25">
        <v>0</v>
      </c>
      <c r="F120" s="8">
        <v>38485</v>
      </c>
      <c r="I120" s="25">
        <v>0</v>
      </c>
      <c r="J120" s="8" t="s">
        <v>139</v>
      </c>
      <c r="L120" s="8" t="s">
        <v>139</v>
      </c>
      <c r="M120" s="6">
        <f t="shared" si="3"/>
        <v>0</v>
      </c>
      <c r="N120" s="8" t="s">
        <v>139</v>
      </c>
      <c r="O120" s="6">
        <f t="shared" si="4"/>
        <v>0</v>
      </c>
      <c r="P120" s="6">
        <f t="shared" si="5"/>
        <v>9486</v>
      </c>
    </row>
    <row r="121" spans="1:16" ht="13.5" thickBot="1" x14ac:dyDescent="0.25">
      <c r="A121" s="6">
        <v>120</v>
      </c>
      <c r="B121" s="18" t="s">
        <v>118</v>
      </c>
      <c r="C121" s="26">
        <v>8796</v>
      </c>
      <c r="D121" t="s">
        <v>155</v>
      </c>
      <c r="E121" s="26">
        <v>1</v>
      </c>
      <c r="F121" s="8">
        <v>38490</v>
      </c>
      <c r="I121" s="26">
        <v>1</v>
      </c>
      <c r="J121" s="8">
        <v>38527</v>
      </c>
      <c r="L121" s="8" t="s">
        <v>139</v>
      </c>
      <c r="M121" s="6">
        <f t="shared" si="3"/>
        <v>0</v>
      </c>
      <c r="N121" s="8" t="s">
        <v>139</v>
      </c>
      <c r="O121" s="6">
        <f t="shared" si="4"/>
        <v>0</v>
      </c>
      <c r="P121" s="6">
        <f t="shared" si="5"/>
        <v>8796</v>
      </c>
    </row>
    <row r="122" spans="1:16" ht="12.75" x14ac:dyDescent="0.2">
      <c r="B122" s="19"/>
      <c r="D122"/>
      <c r="F122" s="8"/>
      <c r="J122" s="8"/>
      <c r="L122" s="8"/>
      <c r="N122" s="8"/>
    </row>
    <row r="123" spans="1:16" ht="12.75" x14ac:dyDescent="0.2">
      <c r="B123" s="19"/>
      <c r="D123"/>
      <c r="F123" s="8"/>
      <c r="J123" s="8"/>
      <c r="L123" s="8"/>
      <c r="N123" s="8"/>
    </row>
    <row r="124" spans="1:16" ht="12.75" x14ac:dyDescent="0.2">
      <c r="B124" s="19"/>
      <c r="D124"/>
      <c r="F124" s="8"/>
      <c r="J124" s="8"/>
      <c r="L124" s="8"/>
      <c r="N124" s="8"/>
    </row>
    <row r="125" spans="1:16" ht="12.75" x14ac:dyDescent="0.2">
      <c r="B125" s="19"/>
      <c r="D125"/>
      <c r="F125" s="8"/>
      <c r="J125" s="8"/>
      <c r="L125" s="8"/>
      <c r="N125" s="8"/>
    </row>
    <row r="126" spans="1:16" ht="12.75" x14ac:dyDescent="0.2">
      <c r="B126" s="19"/>
      <c r="D126"/>
      <c r="F126" s="8"/>
      <c r="J126" s="8"/>
      <c r="L126" s="8"/>
      <c r="N126" s="8"/>
    </row>
    <row r="127" spans="1:16" ht="12.75" x14ac:dyDescent="0.2">
      <c r="B127" s="19"/>
      <c r="D127"/>
      <c r="F127" s="8"/>
      <c r="J127" s="8"/>
      <c r="L127" s="8"/>
      <c r="N127" s="8"/>
    </row>
    <row r="128" spans="1:16" ht="12.75" x14ac:dyDescent="0.2">
      <c r="B128" s="19"/>
      <c r="D128"/>
      <c r="F128" s="8"/>
      <c r="J128" s="8"/>
      <c r="L128" s="8"/>
      <c r="N128" s="8"/>
    </row>
    <row r="129" spans="2:14" ht="12.75" x14ac:dyDescent="0.2">
      <c r="B129" s="19"/>
      <c r="D129"/>
      <c r="F129" s="8"/>
      <c r="J129" s="8"/>
      <c r="L129" s="8"/>
      <c r="N129" s="8"/>
    </row>
    <row r="130" spans="2:14" ht="12.75" x14ac:dyDescent="0.2">
      <c r="B130" s="19"/>
      <c r="D130"/>
      <c r="F130" s="8"/>
      <c r="J130" s="8"/>
      <c r="L130" s="8"/>
      <c r="N130" s="8"/>
    </row>
    <row r="131" spans="2:14" ht="12.75" x14ac:dyDescent="0.2">
      <c r="B131" s="19"/>
      <c r="D131"/>
      <c r="F131" s="8"/>
      <c r="J131" s="8"/>
      <c r="L131" s="8"/>
      <c r="N131" s="8"/>
    </row>
    <row r="132" spans="2:14" ht="12.75" x14ac:dyDescent="0.2">
      <c r="B132" s="19"/>
      <c r="D132"/>
      <c r="F132" s="8"/>
      <c r="J132" s="8"/>
      <c r="L132" s="8"/>
      <c r="N132" s="8"/>
    </row>
    <row r="133" spans="2:14" ht="12.75" x14ac:dyDescent="0.2">
      <c r="B133" s="19"/>
      <c r="D133"/>
      <c r="F133" s="8"/>
      <c r="J133" s="8"/>
      <c r="L133" s="8"/>
      <c r="N133" s="8"/>
    </row>
    <row r="134" spans="2:14" ht="12.75" x14ac:dyDescent="0.2">
      <c r="B134" s="19"/>
      <c r="D134"/>
      <c r="F134" s="8"/>
      <c r="J134" s="8"/>
      <c r="L134" s="8"/>
      <c r="N134" s="8"/>
    </row>
    <row r="135" spans="2:14" ht="12.75" x14ac:dyDescent="0.2">
      <c r="B135" s="19"/>
      <c r="D135"/>
      <c r="F135" s="8"/>
      <c r="J135" s="8"/>
      <c r="L135" s="8"/>
      <c r="N135" s="8"/>
    </row>
    <row r="136" spans="2:14" ht="12.75" x14ac:dyDescent="0.2">
      <c r="B136" s="19"/>
      <c r="D136"/>
      <c r="F136" s="8"/>
      <c r="J136" s="8"/>
      <c r="L136" s="8"/>
      <c r="N136" s="8"/>
    </row>
    <row r="137" spans="2:14" ht="12.75" x14ac:dyDescent="0.2">
      <c r="B137" s="19"/>
      <c r="D137"/>
      <c r="F137" s="8"/>
      <c r="J137" s="8"/>
      <c r="L137" s="8"/>
      <c r="N137" s="8"/>
    </row>
    <row r="138" spans="2:14" ht="12.75" x14ac:dyDescent="0.2">
      <c r="B138" s="19"/>
      <c r="D138"/>
      <c r="F138" s="8"/>
      <c r="J138" s="8"/>
      <c r="L138" s="8"/>
      <c r="N138" s="8"/>
    </row>
    <row r="139" spans="2:14" ht="12.75" x14ac:dyDescent="0.2">
      <c r="B139" s="19"/>
      <c r="D139"/>
      <c r="F139" s="8"/>
      <c r="J139" s="8"/>
      <c r="L139" s="8"/>
      <c r="N139" s="8"/>
    </row>
    <row r="140" spans="2:14" ht="12.75" x14ac:dyDescent="0.2">
      <c r="B140" s="20"/>
      <c r="D140"/>
      <c r="F140" s="8"/>
      <c r="J140" s="8"/>
      <c r="L140" s="8"/>
      <c r="N140" s="8"/>
    </row>
    <row r="141" spans="2:14" ht="12.75" x14ac:dyDescent="0.2">
      <c r="B141" s="20"/>
      <c r="D141"/>
      <c r="F141" s="8"/>
      <c r="J141" s="8"/>
      <c r="L141" s="8"/>
      <c r="N141" s="8"/>
    </row>
    <row r="142" spans="2:14" ht="12.75" x14ac:dyDescent="0.2">
      <c r="B142" s="19"/>
      <c r="D142"/>
      <c r="F142" s="8"/>
      <c r="J142" s="8"/>
      <c r="L142" s="8"/>
      <c r="N142" s="8"/>
    </row>
    <row r="143" spans="2:14" ht="12.75" x14ac:dyDescent="0.2">
      <c r="B143" s="19"/>
      <c r="D143"/>
      <c r="F143" s="8"/>
      <c r="J143" s="8"/>
      <c r="L143" s="8"/>
      <c r="N143" s="8"/>
    </row>
    <row r="144" spans="2:14" ht="12.75" x14ac:dyDescent="0.2">
      <c r="B144" s="19"/>
      <c r="D144"/>
      <c r="F144" s="8"/>
      <c r="J144" s="8"/>
      <c r="L144" s="8"/>
      <c r="N144" s="8"/>
    </row>
    <row r="145" spans="2:14" ht="12.75" x14ac:dyDescent="0.2">
      <c r="B145" s="19"/>
      <c r="D145"/>
      <c r="F145" s="8"/>
      <c r="J145" s="8"/>
      <c r="L145" s="8"/>
      <c r="N145" s="8"/>
    </row>
    <row r="146" spans="2:14" ht="12.75" x14ac:dyDescent="0.2">
      <c r="B146" s="20"/>
      <c r="D146"/>
      <c r="F146" s="8"/>
      <c r="J146" s="8"/>
      <c r="L146" s="8"/>
      <c r="N146" s="8"/>
    </row>
    <row r="147" spans="2:14" ht="12.75" x14ac:dyDescent="0.2">
      <c r="B147" s="19"/>
      <c r="D147"/>
      <c r="F147" s="8"/>
      <c r="J147" s="8"/>
      <c r="L147" s="8"/>
      <c r="N147" s="8"/>
    </row>
    <row r="148" spans="2:14" ht="12.75" x14ac:dyDescent="0.2">
      <c r="B148" s="21"/>
      <c r="D148"/>
      <c r="F148" s="8"/>
      <c r="J148" s="8"/>
      <c r="L148" s="8"/>
      <c r="N148" s="8"/>
    </row>
    <row r="149" spans="2:14" ht="12.75" x14ac:dyDescent="0.2">
      <c r="B149" s="20"/>
      <c r="D149"/>
      <c r="F149" s="8"/>
      <c r="J149" s="8"/>
      <c r="L149" s="8"/>
      <c r="N149" s="8"/>
    </row>
    <row r="150" spans="2:14" ht="12.75" x14ac:dyDescent="0.2">
      <c r="B150" s="19"/>
      <c r="D150"/>
      <c r="F150" s="8"/>
      <c r="J150" s="8"/>
      <c r="L150" s="8"/>
      <c r="N150" s="8"/>
    </row>
    <row r="151" spans="2:14" ht="12.75" x14ac:dyDescent="0.2">
      <c r="B151" s="19"/>
      <c r="D151"/>
      <c r="F151" s="8"/>
      <c r="J151" s="8"/>
      <c r="L151" s="8"/>
      <c r="N151" s="8"/>
    </row>
    <row r="152" spans="2:14" ht="12.75" x14ac:dyDescent="0.2">
      <c r="B152" s="19"/>
      <c r="D152"/>
      <c r="F152" s="8"/>
      <c r="J152" s="8"/>
      <c r="L152" s="8"/>
      <c r="N152" s="8"/>
    </row>
    <row r="153" spans="2:14" ht="12.75" x14ac:dyDescent="0.2">
      <c r="B153" s="19"/>
      <c r="D153"/>
      <c r="F153" s="8"/>
      <c r="J153" s="8"/>
      <c r="L153" s="8"/>
      <c r="N153" s="8"/>
    </row>
    <row r="154" spans="2:14" ht="12.75" x14ac:dyDescent="0.2">
      <c r="B154" s="19"/>
      <c r="D154"/>
      <c r="F154" s="8"/>
      <c r="J154" s="8"/>
      <c r="L154" s="8"/>
      <c r="N154" s="8"/>
    </row>
    <row r="155" spans="2:14" ht="12.75" x14ac:dyDescent="0.2">
      <c r="B155" s="19"/>
      <c r="D155"/>
      <c r="F155" s="8"/>
      <c r="J155" s="8"/>
      <c r="L155" s="8"/>
      <c r="N155" s="8"/>
    </row>
    <row r="156" spans="2:14" ht="12.75" x14ac:dyDescent="0.2">
      <c r="B156" s="19"/>
      <c r="D156"/>
      <c r="F156" s="8"/>
      <c r="J156" s="8"/>
      <c r="L156" s="8"/>
      <c r="N156" s="8"/>
    </row>
    <row r="157" spans="2:14" ht="12.75" x14ac:dyDescent="0.2">
      <c r="B157" s="19"/>
      <c r="D157"/>
      <c r="F157" s="8"/>
      <c r="J157" s="8"/>
      <c r="L157" s="8"/>
      <c r="N157" s="8"/>
    </row>
    <row r="158" spans="2:14" ht="12.75" x14ac:dyDescent="0.2">
      <c r="B158" s="19"/>
      <c r="D158"/>
      <c r="F158" s="8"/>
      <c r="J158" s="8"/>
      <c r="L158" s="8"/>
      <c r="N158" s="8"/>
    </row>
    <row r="159" spans="2:14" ht="12.75" x14ac:dyDescent="0.2">
      <c r="B159" s="20"/>
      <c r="D159"/>
      <c r="F159" s="8"/>
      <c r="J159" s="8"/>
      <c r="L159" s="8"/>
      <c r="N159" s="8"/>
    </row>
    <row r="160" spans="2:14" ht="12.75" x14ac:dyDescent="0.2">
      <c r="B160" s="19"/>
      <c r="D160"/>
      <c r="F160" s="8"/>
      <c r="J160" s="8"/>
      <c r="L160" s="8"/>
      <c r="N160" s="8"/>
    </row>
    <row r="161" spans="2:14" ht="12.75" x14ac:dyDescent="0.2">
      <c r="B161" s="19"/>
      <c r="D161"/>
      <c r="F161" s="8"/>
      <c r="J161" s="8"/>
      <c r="L161" s="8"/>
      <c r="N161" s="8"/>
    </row>
    <row r="162" spans="2:14" ht="12.75" x14ac:dyDescent="0.2">
      <c r="B162" s="19"/>
      <c r="D162"/>
      <c r="F162" s="8"/>
      <c r="J162" s="8"/>
      <c r="L162" s="8"/>
      <c r="N162" s="8"/>
    </row>
    <row r="163" spans="2:14" ht="12.75" x14ac:dyDescent="0.2">
      <c r="B163" s="19"/>
      <c r="D163"/>
      <c r="F163" s="8"/>
      <c r="J163" s="8"/>
      <c r="L163" s="8"/>
      <c r="N163" s="8"/>
    </row>
    <row r="164" spans="2:14" ht="12.75" x14ac:dyDescent="0.2">
      <c r="B164" s="19"/>
      <c r="D164"/>
      <c r="F164" s="8"/>
      <c r="J164" s="8"/>
      <c r="L164" s="8"/>
      <c r="N164" s="8"/>
    </row>
    <row r="165" spans="2:14" ht="12.75" x14ac:dyDescent="0.2">
      <c r="B165" s="19"/>
      <c r="D165"/>
      <c r="F165" s="8"/>
      <c r="J165" s="8"/>
      <c r="L165" s="8"/>
      <c r="N165" s="8"/>
    </row>
    <row r="166" spans="2:14" ht="12.75" x14ac:dyDescent="0.2">
      <c r="B166" s="19"/>
      <c r="D166"/>
      <c r="F166" s="8"/>
      <c r="J166" s="8"/>
      <c r="L166" s="8"/>
      <c r="N166" s="8"/>
    </row>
    <row r="167" spans="2:14" ht="12.75" x14ac:dyDescent="0.2">
      <c r="B167" s="21"/>
      <c r="D167"/>
      <c r="F167" s="8"/>
      <c r="J167" s="8"/>
      <c r="L167" s="8"/>
      <c r="N167" s="8"/>
    </row>
    <row r="168" spans="2:14" ht="12.75" x14ac:dyDescent="0.2">
      <c r="B168" s="19"/>
      <c r="D168"/>
      <c r="F168" s="8"/>
      <c r="J168" s="8"/>
      <c r="L168" s="8"/>
      <c r="N168" s="8"/>
    </row>
    <row r="169" spans="2:14" ht="12.75" x14ac:dyDescent="0.2">
      <c r="B169" s="20"/>
      <c r="D169"/>
      <c r="F169" s="8"/>
      <c r="J169" s="8"/>
      <c r="L169" s="8"/>
      <c r="N169" s="8"/>
    </row>
    <row r="170" spans="2:14" ht="12.75" x14ac:dyDescent="0.2">
      <c r="B170" s="19"/>
      <c r="D170"/>
      <c r="F170" s="8"/>
      <c r="J170" s="8"/>
      <c r="L170" s="8"/>
      <c r="N170" s="8"/>
    </row>
    <row r="171" spans="2:14" ht="12.75" x14ac:dyDescent="0.2">
      <c r="B171" s="20"/>
      <c r="D171"/>
      <c r="F171" s="8"/>
      <c r="J171" s="8"/>
      <c r="L171" s="8"/>
      <c r="N171" s="8"/>
    </row>
    <row r="172" spans="2:14" ht="12.75" x14ac:dyDescent="0.2">
      <c r="B172" s="19"/>
      <c r="D172"/>
      <c r="F172" s="8"/>
      <c r="J172" s="8"/>
      <c r="L172" s="8"/>
      <c r="N172" s="8"/>
    </row>
    <row r="173" spans="2:14" ht="12.75" x14ac:dyDescent="0.2">
      <c r="B173" s="19"/>
      <c r="D173"/>
      <c r="F173" s="8"/>
      <c r="J173" s="8"/>
      <c r="L173" s="8"/>
      <c r="N173" s="8"/>
    </row>
    <row r="174" spans="2:14" ht="12.75" x14ac:dyDescent="0.2">
      <c r="B174" s="19"/>
      <c r="D174"/>
      <c r="F174" s="8"/>
      <c r="J174" s="8"/>
      <c r="L174" s="8"/>
      <c r="N174" s="8"/>
    </row>
    <row r="175" spans="2:14" ht="12.75" x14ac:dyDescent="0.2">
      <c r="B175" s="19"/>
      <c r="D175"/>
      <c r="F175" s="8"/>
      <c r="J175" s="8"/>
      <c r="L175" s="8"/>
      <c r="N175" s="8"/>
    </row>
    <row r="176" spans="2:14" ht="12.75" x14ac:dyDescent="0.2">
      <c r="B176" s="19"/>
      <c r="D176"/>
      <c r="F176" s="8"/>
      <c r="J176" s="8"/>
      <c r="L176" s="8"/>
      <c r="N176" s="8"/>
    </row>
    <row r="177" spans="2:14" ht="12.75" x14ac:dyDescent="0.2">
      <c r="B177" s="19"/>
      <c r="D177"/>
      <c r="F177" s="8"/>
      <c r="J177" s="8"/>
      <c r="L177" s="8"/>
      <c r="N177" s="8"/>
    </row>
    <row r="178" spans="2:14" ht="12.75" x14ac:dyDescent="0.2">
      <c r="B178" s="19"/>
      <c r="D178"/>
      <c r="F178" s="8"/>
      <c r="J178" s="8"/>
      <c r="L178" s="8"/>
      <c r="N178" s="8"/>
    </row>
    <row r="179" spans="2:14" ht="12.75" x14ac:dyDescent="0.2">
      <c r="B179" s="19"/>
      <c r="D179"/>
      <c r="F179" s="8"/>
      <c r="J179" s="8"/>
      <c r="L179" s="8"/>
      <c r="N179" s="8"/>
    </row>
    <row r="180" spans="2:14" ht="12.75" x14ac:dyDescent="0.2">
      <c r="B180" s="19"/>
      <c r="D180"/>
      <c r="F180" s="8"/>
      <c r="J180" s="8"/>
      <c r="L180" s="8"/>
      <c r="N180" s="8"/>
    </row>
    <row r="181" spans="2:14" ht="12.75" x14ac:dyDescent="0.2">
      <c r="B181" s="19"/>
      <c r="D181"/>
      <c r="F181" s="8"/>
      <c r="J181" s="8"/>
      <c r="L181" s="8"/>
      <c r="N181" s="8"/>
    </row>
    <row r="182" spans="2:14" ht="12.75" x14ac:dyDescent="0.2">
      <c r="B182" s="19"/>
      <c r="D182"/>
      <c r="F182" s="8"/>
      <c r="J182" s="8"/>
      <c r="L182" s="8"/>
      <c r="N182" s="8"/>
    </row>
    <row r="183" spans="2:14" ht="12.75" x14ac:dyDescent="0.2">
      <c r="B183" s="19"/>
      <c r="D183"/>
      <c r="F183" s="8"/>
      <c r="J183" s="8"/>
      <c r="L183" s="8"/>
      <c r="N183" s="8"/>
    </row>
    <row r="184" spans="2:14" ht="12.75" x14ac:dyDescent="0.2">
      <c r="B184" s="19"/>
      <c r="D184"/>
      <c r="F184" s="8"/>
      <c r="J184" s="8"/>
      <c r="L184" s="8"/>
      <c r="N184" s="8"/>
    </row>
    <row r="185" spans="2:14" ht="12.75" x14ac:dyDescent="0.2">
      <c r="B185" s="19"/>
      <c r="D185"/>
      <c r="F185" s="8"/>
      <c r="J185" s="8"/>
      <c r="L185" s="8"/>
      <c r="N185" s="8"/>
    </row>
    <row r="186" spans="2:14" ht="12.75" x14ac:dyDescent="0.2">
      <c r="B186" s="19"/>
      <c r="D186"/>
      <c r="F186" s="8"/>
      <c r="J186" s="8"/>
      <c r="L186" s="8"/>
      <c r="N186" s="8"/>
    </row>
    <row r="187" spans="2:14" ht="12.75" x14ac:dyDescent="0.2">
      <c r="B187" s="19"/>
      <c r="D187"/>
      <c r="F187" s="8"/>
      <c r="J187" s="8"/>
      <c r="L187" s="8"/>
      <c r="N187" s="8"/>
    </row>
    <row r="188" spans="2:14" ht="12.75" x14ac:dyDescent="0.2">
      <c r="B188" s="19"/>
      <c r="D188"/>
      <c r="F188" s="8"/>
      <c r="J188" s="8"/>
      <c r="L188" s="8"/>
      <c r="N188" s="8"/>
    </row>
    <row r="189" spans="2:14" ht="12.75" x14ac:dyDescent="0.2">
      <c r="B189" s="19"/>
      <c r="D189"/>
      <c r="F189" s="8"/>
      <c r="J189" s="8"/>
      <c r="L189" s="8"/>
      <c r="N189" s="8"/>
    </row>
    <row r="190" spans="2:14" ht="12.75" x14ac:dyDescent="0.2">
      <c r="B190" s="20"/>
      <c r="D190"/>
      <c r="F190" s="8"/>
      <c r="J190" s="8"/>
      <c r="L190" s="8"/>
      <c r="N190" s="8"/>
    </row>
    <row r="191" spans="2:14" ht="12.75" x14ac:dyDescent="0.2">
      <c r="B191" s="19"/>
      <c r="D191"/>
      <c r="F191" s="8"/>
      <c r="J191" s="8"/>
      <c r="L191" s="8"/>
      <c r="N191" s="8"/>
    </row>
    <row r="192" spans="2:14" ht="12.75" x14ac:dyDescent="0.2">
      <c r="B192" s="19"/>
      <c r="D192"/>
      <c r="F192" s="8"/>
      <c r="J192" s="8"/>
      <c r="L192" s="8"/>
      <c r="N192" s="8"/>
    </row>
    <row r="193" spans="2:14" ht="12.75" x14ac:dyDescent="0.2">
      <c r="B193" s="19"/>
      <c r="D193"/>
      <c r="F193" s="8"/>
      <c r="J193" s="8"/>
      <c r="L193" s="8"/>
      <c r="N193" s="8"/>
    </row>
    <row r="194" spans="2:14" ht="12.75" x14ac:dyDescent="0.2">
      <c r="B194" s="19"/>
      <c r="D194"/>
      <c r="F194" s="8"/>
      <c r="J194" s="8"/>
      <c r="L194" s="8"/>
      <c r="N194" s="8"/>
    </row>
    <row r="195" spans="2:14" ht="12.75" x14ac:dyDescent="0.2">
      <c r="B195" s="20"/>
      <c r="D195"/>
      <c r="F195" s="8"/>
      <c r="J195" s="8"/>
      <c r="L195" s="8"/>
      <c r="N195" s="8"/>
    </row>
    <row r="196" spans="2:14" ht="12.75" x14ac:dyDescent="0.2">
      <c r="B196" s="20"/>
      <c r="D196"/>
      <c r="F196" s="8"/>
      <c r="J196" s="8"/>
      <c r="L196" s="8"/>
      <c r="N196" s="8"/>
    </row>
    <row r="197" spans="2:14" ht="12.75" x14ac:dyDescent="0.2">
      <c r="B197" s="19"/>
      <c r="D197"/>
      <c r="F197" s="8"/>
      <c r="J197" s="8"/>
      <c r="L197" s="8"/>
      <c r="N197" s="8"/>
    </row>
    <row r="198" spans="2:14" ht="12.75" x14ac:dyDescent="0.2">
      <c r="B198" s="19"/>
      <c r="D198"/>
      <c r="F198" s="8"/>
      <c r="J198" s="8"/>
      <c r="L198" s="8"/>
      <c r="N198" s="8"/>
    </row>
    <row r="199" spans="2:14" ht="12.75" x14ac:dyDescent="0.2">
      <c r="B199" s="20"/>
      <c r="C199" s="84"/>
      <c r="D199" s="72"/>
      <c r="F199" s="8"/>
      <c r="J199" s="8"/>
      <c r="L199" s="8"/>
    </row>
    <row r="200" spans="2:14" ht="12.75" x14ac:dyDescent="0.2">
      <c r="B200" s="19"/>
      <c r="C200" s="19"/>
      <c r="D200" s="72"/>
      <c r="E200" s="7"/>
      <c r="F200" s="7"/>
    </row>
    <row r="201" spans="2:14" ht="12.75" x14ac:dyDescent="0.2">
      <c r="B201" s="84"/>
      <c r="C201" s="84"/>
      <c r="D201" s="72"/>
    </row>
    <row r="202" spans="2:14" ht="12.75" x14ac:dyDescent="0.2">
      <c r="D202"/>
    </row>
    <row r="203" spans="2:14" ht="12.75" x14ac:dyDescent="0.2">
      <c r="D203"/>
    </row>
    <row r="204" spans="2:14" ht="12.75" x14ac:dyDescent="0.2">
      <c r="D204"/>
    </row>
    <row r="205" spans="2:14" ht="12.75" x14ac:dyDescent="0.2">
      <c r="D205"/>
    </row>
    <row r="206" spans="2:14" ht="12.75" x14ac:dyDescent="0.2">
      <c r="D206"/>
    </row>
    <row r="207" spans="2:14" ht="12.75" x14ac:dyDescent="0.2">
      <c r="D207"/>
    </row>
    <row r="208" spans="2:14" ht="12.75" x14ac:dyDescent="0.2">
      <c r="D208"/>
    </row>
    <row r="209" spans="4:4" ht="12.75" x14ac:dyDescent="0.2">
      <c r="D209"/>
    </row>
    <row r="210" spans="4:4" ht="12.75" x14ac:dyDescent="0.2">
      <c r="D210"/>
    </row>
    <row r="211" spans="4:4" ht="12.75" x14ac:dyDescent="0.2">
      <c r="D211"/>
    </row>
    <row r="212" spans="4:4" ht="12.75" x14ac:dyDescent="0.2">
      <c r="D212"/>
    </row>
    <row r="213" spans="4:4" ht="12.75" x14ac:dyDescent="0.2">
      <c r="D213"/>
    </row>
    <row r="214" spans="4:4" ht="12.75" x14ac:dyDescent="0.2">
      <c r="D214"/>
    </row>
    <row r="215" spans="4:4" ht="12.75" x14ac:dyDescent="0.2">
      <c r="D215"/>
    </row>
    <row r="216" spans="4:4" ht="12.75" x14ac:dyDescent="0.2">
      <c r="D216"/>
    </row>
    <row r="217" spans="4:4" ht="12.75" x14ac:dyDescent="0.2">
      <c r="D217"/>
    </row>
    <row r="218" spans="4:4" ht="12.75" x14ac:dyDescent="0.2">
      <c r="D218"/>
    </row>
    <row r="219" spans="4:4" ht="12.75" x14ac:dyDescent="0.2">
      <c r="D219"/>
    </row>
    <row r="220" spans="4:4" ht="12.75" x14ac:dyDescent="0.2">
      <c r="D220"/>
    </row>
    <row r="221" spans="4:4" ht="12.75" x14ac:dyDescent="0.2">
      <c r="D221"/>
    </row>
    <row r="222" spans="4:4" ht="12.75" x14ac:dyDescent="0.2">
      <c r="D222"/>
    </row>
    <row r="223" spans="4:4" ht="12.75" x14ac:dyDescent="0.2">
      <c r="D223"/>
    </row>
    <row r="224" spans="4:4" ht="12.75" x14ac:dyDescent="0.2">
      <c r="D224"/>
    </row>
    <row r="225" spans="4:4" ht="12.75" x14ac:dyDescent="0.2">
      <c r="D225"/>
    </row>
    <row r="226" spans="4:4" ht="12.75" x14ac:dyDescent="0.2">
      <c r="D226"/>
    </row>
    <row r="227" spans="4:4" ht="12.75" x14ac:dyDescent="0.2">
      <c r="D227"/>
    </row>
    <row r="228" spans="4:4" ht="12.75" x14ac:dyDescent="0.2">
      <c r="D228"/>
    </row>
    <row r="229" spans="4:4" ht="12.75" x14ac:dyDescent="0.2">
      <c r="D229"/>
    </row>
    <row r="230" spans="4:4" ht="12.75" x14ac:dyDescent="0.2">
      <c r="D230"/>
    </row>
    <row r="231" spans="4:4" ht="12.75" x14ac:dyDescent="0.2">
      <c r="D231"/>
    </row>
    <row r="232" spans="4:4" ht="12.75" x14ac:dyDescent="0.2">
      <c r="D232"/>
    </row>
    <row r="233" spans="4:4" ht="12.75" x14ac:dyDescent="0.2">
      <c r="D233"/>
    </row>
    <row r="234" spans="4:4" ht="12.75" x14ac:dyDescent="0.2">
      <c r="D234"/>
    </row>
    <row r="235" spans="4:4" ht="12.75" x14ac:dyDescent="0.2">
      <c r="D235"/>
    </row>
    <row r="236" spans="4:4" ht="12.75" x14ac:dyDescent="0.2">
      <c r="D236"/>
    </row>
    <row r="237" spans="4:4" ht="12.75" x14ac:dyDescent="0.2">
      <c r="D237"/>
    </row>
    <row r="238" spans="4:4" ht="12.75" x14ac:dyDescent="0.2">
      <c r="D238"/>
    </row>
    <row r="239" spans="4:4" ht="12.75" x14ac:dyDescent="0.2">
      <c r="D239"/>
    </row>
    <row r="240" spans="4:4" ht="12.75" x14ac:dyDescent="0.2">
      <c r="D240"/>
    </row>
    <row r="241" spans="4:4" ht="12.75" x14ac:dyDescent="0.2">
      <c r="D241"/>
    </row>
    <row r="242" spans="4:4" ht="12.75" x14ac:dyDescent="0.2">
      <c r="D242"/>
    </row>
    <row r="243" spans="4:4" ht="12.75" x14ac:dyDescent="0.2">
      <c r="D243"/>
    </row>
    <row r="244" spans="4:4" ht="12.75" x14ac:dyDescent="0.2">
      <c r="D244"/>
    </row>
    <row r="245" spans="4:4" ht="12.75" x14ac:dyDescent="0.2">
      <c r="D245"/>
    </row>
    <row r="246" spans="4:4" ht="12.75" x14ac:dyDescent="0.2">
      <c r="D246"/>
    </row>
    <row r="247" spans="4:4" ht="12.75" x14ac:dyDescent="0.2">
      <c r="D247"/>
    </row>
    <row r="248" spans="4:4" ht="12.75" x14ac:dyDescent="0.2">
      <c r="D248"/>
    </row>
    <row r="249" spans="4:4" ht="12.75" x14ac:dyDescent="0.2">
      <c r="D249"/>
    </row>
    <row r="250" spans="4:4" ht="12.75" x14ac:dyDescent="0.2">
      <c r="D250"/>
    </row>
    <row r="251" spans="4:4" ht="12.75" x14ac:dyDescent="0.2">
      <c r="D251"/>
    </row>
    <row r="252" spans="4:4" ht="12.75" x14ac:dyDescent="0.2">
      <c r="D252"/>
    </row>
    <row r="253" spans="4:4" ht="12.75" x14ac:dyDescent="0.2">
      <c r="D253"/>
    </row>
    <row r="254" spans="4:4" ht="12.75" x14ac:dyDescent="0.2">
      <c r="D254"/>
    </row>
    <row r="255" spans="4:4" ht="12.75" x14ac:dyDescent="0.2">
      <c r="D255"/>
    </row>
    <row r="256" spans="4:4" ht="12.75" x14ac:dyDescent="0.2">
      <c r="D256"/>
    </row>
    <row r="257" spans="4:4" ht="12.75" x14ac:dyDescent="0.2">
      <c r="D257"/>
    </row>
    <row r="258" spans="4:4" ht="12.75" x14ac:dyDescent="0.2">
      <c r="D258"/>
    </row>
    <row r="259" spans="4:4" ht="12.75" x14ac:dyDescent="0.2">
      <c r="D259"/>
    </row>
    <row r="260" spans="4:4" ht="12.75" x14ac:dyDescent="0.2">
      <c r="D260"/>
    </row>
    <row r="261" spans="4:4" ht="12.75" x14ac:dyDescent="0.2">
      <c r="D261"/>
    </row>
    <row r="262" spans="4:4" ht="12.75" x14ac:dyDescent="0.2">
      <c r="D262"/>
    </row>
    <row r="263" spans="4:4" ht="12.75" x14ac:dyDescent="0.2">
      <c r="D263"/>
    </row>
    <row r="264" spans="4:4" ht="12.75" x14ac:dyDescent="0.2">
      <c r="D264"/>
    </row>
    <row r="265" spans="4:4" ht="12.75" x14ac:dyDescent="0.2">
      <c r="D265"/>
    </row>
    <row r="266" spans="4:4" ht="12.75" x14ac:dyDescent="0.2">
      <c r="D266"/>
    </row>
    <row r="267" spans="4:4" ht="12.75" x14ac:dyDescent="0.2">
      <c r="D267"/>
    </row>
    <row r="268" spans="4:4" ht="12.75" x14ac:dyDescent="0.2">
      <c r="D268"/>
    </row>
    <row r="269" spans="4:4" ht="12.75" x14ac:dyDescent="0.2">
      <c r="D269"/>
    </row>
    <row r="270" spans="4:4" ht="12.75" x14ac:dyDescent="0.2">
      <c r="D270"/>
    </row>
    <row r="271" spans="4:4" ht="12.75" x14ac:dyDescent="0.2">
      <c r="D271"/>
    </row>
    <row r="272" spans="4:4" ht="12.75" x14ac:dyDescent="0.2">
      <c r="D272"/>
    </row>
    <row r="273" spans="4:4" ht="12.75" x14ac:dyDescent="0.2">
      <c r="D273"/>
    </row>
    <row r="274" spans="4:4" ht="12.75" x14ac:dyDescent="0.2">
      <c r="D274"/>
    </row>
    <row r="275" spans="4:4" ht="12.75" x14ac:dyDescent="0.2">
      <c r="D275"/>
    </row>
    <row r="276" spans="4:4" ht="12.75" x14ac:dyDescent="0.2">
      <c r="D276"/>
    </row>
    <row r="277" spans="4:4" ht="12.75" x14ac:dyDescent="0.2">
      <c r="D277"/>
    </row>
    <row r="278" spans="4:4" ht="12.75" x14ac:dyDescent="0.2">
      <c r="D278"/>
    </row>
    <row r="279" spans="4:4" ht="12.75" x14ac:dyDescent="0.2">
      <c r="D279"/>
    </row>
    <row r="280" spans="4:4" ht="12.75" x14ac:dyDescent="0.2">
      <c r="D280"/>
    </row>
    <row r="281" spans="4:4" ht="12.75" x14ac:dyDescent="0.2">
      <c r="D281"/>
    </row>
    <row r="282" spans="4:4" ht="12.75" x14ac:dyDescent="0.2">
      <c r="D282"/>
    </row>
    <row r="283" spans="4:4" ht="12.75" x14ac:dyDescent="0.2">
      <c r="D283"/>
    </row>
    <row r="284" spans="4:4" ht="12.75" x14ac:dyDescent="0.2">
      <c r="D284"/>
    </row>
    <row r="285" spans="4:4" ht="12.75" x14ac:dyDescent="0.2">
      <c r="D285"/>
    </row>
    <row r="286" spans="4:4" ht="12.75" x14ac:dyDescent="0.2">
      <c r="D286"/>
    </row>
    <row r="287" spans="4:4" ht="12.75" x14ac:dyDescent="0.2">
      <c r="D287"/>
    </row>
    <row r="288" spans="4:4" ht="12.75" x14ac:dyDescent="0.2">
      <c r="D288"/>
    </row>
  </sheetData>
  <phoneticPr fontId="3" type="noConversion"/>
  <pageMargins left="0.75" right="0.75" top="1" bottom="1" header="0" footer="0"/>
  <pageSetup paperSize="9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8</vt:i4>
      </vt:variant>
    </vt:vector>
  </HeadingPairs>
  <TitlesOfParts>
    <vt:vector size="14" baseType="lpstr">
      <vt:lpstr>Funciones de fecha y hora</vt:lpstr>
      <vt:lpstr>Control</vt:lpstr>
      <vt:lpstr>Datos</vt:lpstr>
      <vt:lpstr>Aplicaciones</vt:lpstr>
      <vt:lpstr>Información para cálculos</vt:lpstr>
      <vt:lpstr>Pagos</vt:lpstr>
      <vt:lpstr>Clientes</vt:lpstr>
      <vt:lpstr>Empleados</vt:lpstr>
      <vt:lpstr>FormaPago</vt:lpstr>
      <vt:lpstr>Inicial</vt:lpstr>
      <vt:lpstr>Modo</vt:lpstr>
      <vt:lpstr>Monto</vt:lpstr>
      <vt:lpstr>Semana</vt:lpstr>
      <vt:lpstr>Ventas</vt:lpstr>
    </vt:vector>
  </TitlesOfParts>
  <Company>Universidad de Lima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Ilmer Cóndor E.</dc:creator>
  <cp:lastModifiedBy>Ilmer Condor</cp:lastModifiedBy>
  <dcterms:created xsi:type="dcterms:W3CDTF">2005-05-21T16:36:10Z</dcterms:created>
  <dcterms:modified xsi:type="dcterms:W3CDTF">2019-01-31T01:41:33Z</dcterms:modified>
</cp:coreProperties>
</file>