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8_{06B8370D-4E42-4B5B-A7C5-358761D18BAB}" xr6:coauthVersionLast="40" xr6:coauthVersionMax="40" xr10:uidLastSave="{00000000-0000-0000-0000-000000000000}"/>
  <bookViews>
    <workbookView xWindow="480" yWindow="135" windowWidth="7995" windowHeight="6150"/>
  </bookViews>
  <sheets>
    <sheet name="Parte 1" sheetId="1" r:id="rId1"/>
    <sheet name="Parte 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G29" i="2" l="1"/>
  <c r="G30" i="2"/>
  <c r="E127" i="1"/>
  <c r="E126" i="1"/>
  <c r="E44" i="1"/>
  <c r="E219" i="1"/>
  <c r="E60" i="1"/>
  <c r="D60" i="1" s="1"/>
  <c r="E16" i="1"/>
  <c r="E26" i="1"/>
  <c r="C189" i="1"/>
  <c r="C188" i="1"/>
  <c r="C187" i="1"/>
  <c r="E153" i="1"/>
  <c r="E154" i="1"/>
  <c r="C102" i="1"/>
  <c r="D102" i="1" s="1"/>
  <c r="E105" i="1" l="1"/>
</calcChain>
</file>

<file path=xl/sharedStrings.xml><?xml version="1.0" encoding="utf-8"?>
<sst xmlns="http://schemas.openxmlformats.org/spreadsheetml/2006/main" count="261" uniqueCount="201">
  <si>
    <t>EJEMPLOS DE ALGUNAS FUNCIONES FINANCIERAS</t>
  </si>
  <si>
    <t>FUNCION VALOR FUTURO</t>
  </si>
  <si>
    <t>Devuelve el valor futuro de una inversión, basado en pagos periodicos y constantes, a una tasa de interés constante</t>
  </si>
  <si>
    <t>Depósito periódico</t>
  </si>
  <si>
    <t>Períodos de depósito</t>
  </si>
  <si>
    <t>Dinero al final de los períodos</t>
  </si>
  <si>
    <t>Ejemplo:</t>
  </si>
  <si>
    <t xml:space="preserve">Si se hace una inversión con un depósito inicial de S/. 10,000, a una tasa anual del 6% y se planea pagar S/. </t>
  </si>
  <si>
    <t>Ejemplo 1</t>
  </si>
  <si>
    <t>FUNCION PAGO DE INTERESES</t>
  </si>
  <si>
    <t>Devuelve el monto de intereses pagado por una inversión inicial, sujeto a pagos periódicos constantes,</t>
  </si>
  <si>
    <t>Monto del préstamo</t>
  </si>
  <si>
    <t>Duración del préstamo</t>
  </si>
  <si>
    <t>Tasa de interés anual</t>
  </si>
  <si>
    <t>Período de pago</t>
  </si>
  <si>
    <t>Total de intereses pagados</t>
  </si>
  <si>
    <t>años</t>
  </si>
  <si>
    <t>FUNCION TASA INTERNA DE RETORNO</t>
  </si>
  <si>
    <t>Devuelve la Tasa Interna de Retorno para una serie de flujos de efectivo periódico</t>
  </si>
  <si>
    <t>Ejemplo</t>
  </si>
  <si>
    <t>TIR(Valores,valor_a_estimar)</t>
  </si>
  <si>
    <t>El segundo parámetro permite reducir la estimación. Si no se usa, se asume 10%.</t>
  </si>
  <si>
    <t>lograr en los 5 primeros meses se da en la siguiente tabla.</t>
  </si>
  <si>
    <t>Calcular la tasa interna de retorno después del 4to. Y 5to. Mes</t>
  </si>
  <si>
    <t>Inversión inicial</t>
  </si>
  <si>
    <t>Ingreso Mes 1</t>
  </si>
  <si>
    <t>Ingreso Mes 2</t>
  </si>
  <si>
    <t>Ingreso Mes 3</t>
  </si>
  <si>
    <t>Ingreso Mes 4</t>
  </si>
  <si>
    <t>Ingreso Mes 5</t>
  </si>
  <si>
    <t>Se desea iniciar un negocio. La inversión inicial se calcula en S/. 70,000. Los ingresos mensuales que se espera</t>
  </si>
  <si>
    <t>TIR en el 4to. Mes</t>
  </si>
  <si>
    <t>TIR en el 5to. Mes</t>
  </si>
  <si>
    <t>TIRM(Valores,Tasa_Efectiva,Tasa_Reinversión)</t>
  </si>
  <si>
    <t>FUNCION TASA INTERNA DE RETORNO MODIFICADA</t>
  </si>
  <si>
    <r>
      <t>Valores</t>
    </r>
    <r>
      <rPr>
        <sz val="10"/>
        <rFont val="Arial"/>
      </rPr>
      <t>: Es un rango de valores o una referencia que contiene números. Debe contener por lo menos uno valor</t>
    </r>
  </si>
  <si>
    <t>negativo(pago) y otros positivos(ingresos).</t>
  </si>
  <si>
    <t>Devuelve la tasa interna de retorno modificada para una serie de flujos y una tasa de reinversión.</t>
  </si>
  <si>
    <t>Tasa_Efectiva: Es la tasa que se paga</t>
  </si>
  <si>
    <t>Tasa_Reinversión: Es la tasa que se recibe al reinvertir los flujos de efectivo</t>
  </si>
  <si>
    <t>Una compañía está finalizndo su quinto año de operaciones. Hace 5 años la empresa solicitón un préstamo de</t>
  </si>
  <si>
    <t>S/. 120,000 a una tasa anual del 10%. Los ingresos obtenidos durante esos 5 años se muestra en la siguiente</t>
  </si>
  <si>
    <t xml:space="preserve">tabla y fueron reinvertidos a una tasa anual del 12% anual. Obtener la tasa interna de retorno modificada para </t>
  </si>
  <si>
    <t>los últimos 3 años.</t>
  </si>
  <si>
    <t>Ingreso Año 1</t>
  </si>
  <si>
    <t>Ingreso Año 2</t>
  </si>
  <si>
    <t>Ingreso Año 3</t>
  </si>
  <si>
    <t>Ingreso Año 4</t>
  </si>
  <si>
    <t>Ingreso Año 5</t>
  </si>
  <si>
    <t>Intereses pagados</t>
  </si>
  <si>
    <t>Intereses recibidos</t>
  </si>
  <si>
    <t>TIRM 3</t>
  </si>
  <si>
    <t>TIRM 4</t>
  </si>
  <si>
    <t>TIRM 5</t>
  </si>
  <si>
    <t>FUNCION PAGO</t>
  </si>
  <si>
    <t>Devuelve el pago periódico que debe efectuarse para una inversión basados en pagos constantes y sujetos a</t>
  </si>
  <si>
    <t>una tasa de interés constante.</t>
  </si>
  <si>
    <t>Un joven profesional desea obtener alrededor de S/. 50,000 en 5 años ahorrando una cantidad. Si se supone una</t>
  </si>
  <si>
    <t>Cantidad objetivo</t>
  </si>
  <si>
    <t>Interés</t>
  </si>
  <si>
    <t>Tiempo</t>
  </si>
  <si>
    <t>Pagos mensuales</t>
  </si>
  <si>
    <t>Primer Ejemplo</t>
  </si>
  <si>
    <t>Un entusiasta conductor solicita al banco un préstamo de S/. 30,000 a una tasa del 15% anual, para ser</t>
  </si>
  <si>
    <t>pagado mensualmente durante 5 años. Cuánto debe pagar mensualmente?</t>
  </si>
  <si>
    <t>Préstamo</t>
  </si>
  <si>
    <t>Tasa de Interés anual</t>
  </si>
  <si>
    <t>Pago mensual</t>
  </si>
  <si>
    <t>Nro. de años</t>
  </si>
  <si>
    <t>Segundo Ejemplo</t>
  </si>
  <si>
    <t>tasa de interés anual del 8%,cuánto debe ahorrar mensualmente?</t>
  </si>
  <si>
    <t>FUNCION NPER</t>
  </si>
  <si>
    <t>a una tase de interés constante</t>
  </si>
  <si>
    <t>Devuelve el número de períodos necesarios para una inversión, basada en pagos periódicos e iguales</t>
  </si>
  <si>
    <t>Se desea saber cuántos depósitos mensuales de S/. 100 serán necesarios para que una inversión inicial de</t>
  </si>
  <si>
    <t>S/. 1000 llegue a S/. 10,000, si se reciben unos intereses del 12% anual</t>
  </si>
  <si>
    <t>Monto deseado al final</t>
  </si>
  <si>
    <t>Número de períodos necesarios</t>
  </si>
  <si>
    <t>FUNCION TASA</t>
  </si>
  <si>
    <t>TASA(Nper,Pago,Va,[Vf],[Tipo],[Guess])</t>
  </si>
  <si>
    <t>Pago(Tasa,NPer,Va,[VF],[Tipo])</t>
  </si>
  <si>
    <t>NPER(Tasa,Pago,Va,[Vf],[Tipo])</t>
  </si>
  <si>
    <t>Devuelve la tasa de interés por período para una inversión. Puede tener 0 ó más soluciones</t>
  </si>
  <si>
    <t>Períodos</t>
  </si>
  <si>
    <t>FUNCION VALOR PRESENTE</t>
  </si>
  <si>
    <t>VF(Tasa,NPer,Pago,Pv,[Tipo])</t>
  </si>
  <si>
    <t>VA(Tasa,Nper,Pago,[Vf],[Tipo])</t>
  </si>
  <si>
    <t>Si la tasa no es 0</t>
  </si>
  <si>
    <t>Si la Tasa es 0</t>
  </si>
  <si>
    <t>Cuál es el valor actual del seguro?</t>
  </si>
  <si>
    <t>Monto del pago</t>
  </si>
  <si>
    <t>Duración en años</t>
  </si>
  <si>
    <t>Monto de la anualidad</t>
  </si>
  <si>
    <t>Valor Actual</t>
  </si>
  <si>
    <t>FUNCION VALOR PRESENTE NETO(VALOR ACTUAL)</t>
  </si>
  <si>
    <t>VNA(Tasa,Valor1,Valor2,…)</t>
  </si>
  <si>
    <t>Devuelve el valor presente neto para una inversión basada en una serie de flujos de efectivo periódicos y una</t>
  </si>
  <si>
    <t>tasa de descuento. El valor presente neto de una inversión es el valor actual de una serie de pagos futuros</t>
  </si>
  <si>
    <t>(valores negativos) e ingresos(valores positivos)</t>
  </si>
  <si>
    <t>de la lista. Si el primer flujo de efectivo ocurre al inicio del primer período, el primer valor debe sumarse al resultado</t>
  </si>
  <si>
    <t>$ 10,000, $ 12,000 y $ 14,500. La tasa anual de descuento es de 8%. Obtener el valor presenet neto.</t>
  </si>
  <si>
    <t>Año 1</t>
  </si>
  <si>
    <t>Año 2</t>
  </si>
  <si>
    <t>Año 3</t>
  </si>
  <si>
    <t>Año 4</t>
  </si>
  <si>
    <t>Año 5</t>
  </si>
  <si>
    <t>Interérs anual</t>
  </si>
  <si>
    <t>Valor presente neto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</si>
  <si>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</si>
  <si>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</si>
  <si>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</si>
  <si>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</si>
  <si>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</si>
  <si>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</si>
  <si>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</si>
  <si>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</si>
  <si>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</si>
  <si>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</si>
  <si>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</si>
  <si>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</si>
  <si>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Calcular el interés que se pagará en el primer mes y en el tercer año por un préstamo de 12000 por 5 años a una</t>
  </si>
  <si>
    <t>tasa anual de 6%</t>
  </si>
  <si>
    <t>Se inicia un negocio con $ 40,000 y al final de ese y los siguientes 5 años se tienen ingresos de $ 8,000, $ 9,200</t>
  </si>
  <si>
    <t>Calcular la tasa de interés para un préstamo de S/. 20,000, con pagos mensuales de S/. 500 en 5 años.</t>
  </si>
  <si>
    <t>PAGOINT(tasa,per,nper,va,vf,tipo)</t>
  </si>
  <si>
    <t>Ejemplo 2 resuelto</t>
  </si>
  <si>
    <t>Devuelve el valor presente de una inversión. Es el valor actual que tiene la suma de todos los pagos futuros.</t>
  </si>
  <si>
    <t xml:space="preserve">Por un seguro de un automóvil se pagó S/. 500 durante los siguientes 5 años al final de cada mes. El costo del </t>
  </si>
  <si>
    <t>seguro es de S/. 15,000 y el dinero invertido daría una tasa de interés del 8% anual.</t>
  </si>
  <si>
    <t>860.66 mensualmente al inicio del mes, cuánto dinero se tendrá al final de los 12 meses?</t>
  </si>
  <si>
    <t>a una tasa de interés peródico, en un período fijo de tiempo</t>
  </si>
  <si>
    <t>Tasa anual</t>
  </si>
  <si>
    <t>10,50%</t>
  </si>
  <si>
    <t>Cantidad de cuotas (meses)</t>
  </si>
  <si>
    <t>Vf</t>
  </si>
  <si>
    <t>Tipo</t>
  </si>
  <si>
    <t>Cuota</t>
  </si>
  <si>
    <t>-$ 928,57</t>
  </si>
  <si>
    <t>(Inicio o Fin de período)</t>
  </si>
  <si>
    <t>Ejemplo 1: Cuando el pago se realiza por un préstamo efectuado</t>
  </si>
  <si>
    <t>Ejemplo 2: Cuando los pagos deben producir un ahorro en un tiempo determinado</t>
  </si>
  <si>
    <t>Calculo interés en cuota n°</t>
  </si>
  <si>
    <t>-$ 113,75</t>
  </si>
  <si>
    <t>Ahorro Monto</t>
  </si>
  <si>
    <t xml:space="preserve">Años </t>
  </si>
  <si>
    <t>Pagos Mensuales</t>
  </si>
  <si>
    <t>-$ 227,10</t>
  </si>
  <si>
    <t>Ejemplo 3: Calcular el monto pagado por intereses hasta un periodo especificado por una inversión o préstamo</t>
  </si>
  <si>
    <t>El pago por período fue de 928.57</t>
  </si>
  <si>
    <t>Princ:</t>
  </si>
  <si>
    <t xml:space="preserve">Intereses: </t>
  </si>
  <si>
    <t>En el mes 1</t>
  </si>
  <si>
    <t>¿Y en el mes 15?</t>
  </si>
  <si>
    <t>Ejemplo 4: Calcular parte del capital (principal) en cada pago constante y periódico</t>
  </si>
  <si>
    <t>Amortización</t>
  </si>
  <si>
    <t>-$ 814,82</t>
  </si>
  <si>
    <t>PAGOPRIN</t>
  </si>
  <si>
    <t>PAGOINT</t>
  </si>
  <si>
    <t>PAGO</t>
  </si>
  <si>
    <t>PAGO.PRINC.ENTRE</t>
  </si>
  <si>
    <t>Ejemplo 5: Calcular lo pagado del principal entre dos períodos</t>
  </si>
  <si>
    <t>Periodo inicial</t>
  </si>
  <si>
    <t>Periodo final</t>
  </si>
  <si>
    <t xml:space="preserve">-$   5.958,56 </t>
  </si>
  <si>
    <t>PAGO.INT.ENTRE</t>
  </si>
  <si>
    <t xml:space="preserve"> =Pago.Princ.Entre(Tasa,Nper,ValorPrest,Ini,Fin,Tipo)</t>
  </si>
  <si>
    <t>Intereses</t>
  </si>
  <si>
    <t xml:space="preserve">-$      541,40 </t>
  </si>
  <si>
    <t>Y cuánto se paga en el perído 1 y per. 1?</t>
  </si>
  <si>
    <t>Calcula la tasa efectiva de interés anual para una tasa nominal anual en un número de períodos de interés compuesto anual</t>
  </si>
  <si>
    <t>Periodicidad anual</t>
  </si>
  <si>
    <t>Intereses Real</t>
  </si>
  <si>
    <t>11,02%</t>
  </si>
  <si>
    <t>INT.EFECTIVO</t>
  </si>
  <si>
    <t>INTERES EFECTIVO (Real)</t>
  </si>
  <si>
    <t xml:space="preserve"> =Pago.Int(Tasa nominal,periodicidad)</t>
  </si>
  <si>
    <t>Ejemplo 6</t>
  </si>
  <si>
    <t>TASA NOMINAL</t>
  </si>
  <si>
    <t>Ejemplo 7: Calcular la tasa de interés anual conociendo la tasa de interés real y la periodicidad</t>
  </si>
  <si>
    <t>Interés efectivo</t>
  </si>
  <si>
    <t>Tasa nominal</t>
  </si>
  <si>
    <t xml:space="preserve"> = Int.Nominal(tasa_efectiva,periodicidad)</t>
  </si>
  <si>
    <t>TASA.NOMINAL</t>
  </si>
  <si>
    <t>Cantidad de cuotas</t>
  </si>
  <si>
    <t>Estimar</t>
  </si>
  <si>
    <t>Tasa Mensual</t>
  </si>
  <si>
    <t>0,88%</t>
  </si>
  <si>
    <t>Tasa Anual (B7*12)</t>
  </si>
  <si>
    <t>Ejemplo 8: Calcular la tasa de interés por período para una anualidad (préstamo)</t>
  </si>
  <si>
    <t xml:space="preserve"> =Tasa(Tasa,Pago,Va,Vf,Tipo,Estimar)</t>
  </si>
  <si>
    <t>FUNCIONES ADICIONALES</t>
  </si>
  <si>
    <t>FUNCION FECHA MES</t>
  </si>
  <si>
    <t>FECHA.MES</t>
  </si>
  <si>
    <t>Devuelve el numero de serie que representa la fecha que indica el numero de meses anteriores o posteriores a la fecha especificada.</t>
  </si>
  <si>
    <t>Usar FECHA.MES para calcular las fechas de vencimiento que caen en el mismo día del mes, que el día de emisión.</t>
  </si>
  <si>
    <t>Fecha inicial</t>
  </si>
  <si>
    <t>Vencimiento</t>
  </si>
  <si>
    <t xml:space="preserve"> =FECHA.MES(NroSerie,meses)</t>
  </si>
  <si>
    <t xml:space="preserve"> </t>
  </si>
  <si>
    <t>* Los cálculos inician un período antes de la fecha en que se aplica valor1 y finaliza con el último flujo de efectivo</t>
  </si>
  <si>
    <r>
      <t xml:space="preserve">de </t>
    </r>
    <r>
      <rPr>
        <b/>
        <sz val="10"/>
        <rFont val="Arial"/>
        <family val="2"/>
      </rPr>
      <t>VNA</t>
    </r>
    <r>
      <rPr>
        <sz val="10"/>
        <rFont val="Arial"/>
      </rPr>
      <t xml:space="preserve"> y no debe incluirse como </t>
    </r>
    <r>
      <rPr>
        <b/>
        <sz val="10"/>
        <rFont val="Arial"/>
        <family val="2"/>
      </rPr>
      <t>valor1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</si>
</sst>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5" formatCode="&quot;$&quot;\ #,##0.00_);[Red]\(&quot;$&quot;\ #,##0.00\)"/>
    <numFmt numFmtId="183" formatCode="&quot;S/.&quot;\ #,##0.00_);[Red]\(&quot;S/.&quot;\ #,##0.00\)"/>
    <numFmt numFmtId="189" formatCode="&quot;S.&quot;\ #,##0.00_);[Red]\(&quot;S.&quot;\ #,##0.00\)"/>
    <numFmt numFmtId="199" formatCode="0_);\(0\)"/>
    <numFmt numFmtId="210" formatCode="0\ &quot;Mes&quot;"/>
    <numFmt numFmtId="211" formatCode="0\ &quot;Años&quot;"/>
    <numFmt numFmtId="213" formatCode="0\ &quot;meses&quot;"/>
    <numFmt numFmtId="217" formatCode="0.000000000"/>
  </numFmts>
  <fonts count="2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6"/>
      <color indexed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9" fontId="0" fillId="0" borderId="0" xfId="0" applyNumberFormat="1"/>
    <xf numFmtId="18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0" fillId="3" borderId="0" xfId="0" applyFill="1"/>
    <xf numFmtId="9" fontId="0" fillId="3" borderId="0" xfId="0" applyNumberFormat="1" applyFill="1"/>
    <xf numFmtId="0" fontId="6" fillId="0" borderId="0" xfId="0" applyFont="1"/>
    <xf numFmtId="199" fontId="0" fillId="0" borderId="0" xfId="0" applyNumberFormat="1"/>
    <xf numFmtId="0" fontId="7" fillId="0" borderId="0" xfId="0" applyFont="1"/>
    <xf numFmtId="0" fontId="8" fillId="0" borderId="0" xfId="0" applyFont="1"/>
    <xf numFmtId="189" fontId="0" fillId="4" borderId="0" xfId="0" applyNumberFormat="1" applyFill="1"/>
    <xf numFmtId="189" fontId="0" fillId="0" borderId="0" xfId="0" applyNumberFormat="1"/>
    <xf numFmtId="9" fontId="10" fillId="0" borderId="0" xfId="1" applyFont="1"/>
    <xf numFmtId="0" fontId="10" fillId="0" borderId="0" xfId="0" applyFont="1"/>
    <xf numFmtId="210" fontId="0" fillId="0" borderId="0" xfId="0" applyNumberFormat="1" applyAlignment="1">
      <alignment horizontal="right"/>
    </xf>
    <xf numFmtId="21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211" fontId="0" fillId="3" borderId="0" xfId="0" applyNumberFormat="1" applyFill="1" applyAlignment="1">
      <alignment horizontal="right"/>
    </xf>
    <xf numFmtId="213" fontId="0" fillId="0" borderId="0" xfId="0" applyNumberFormat="1" applyAlignment="1">
      <alignment horizontal="right"/>
    </xf>
    <xf numFmtId="10" fontId="1" fillId="0" borderId="0" xfId="0" applyNumberFormat="1" applyFont="1"/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horizontal="right"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right"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2" fillId="0" borderId="10" xfId="0" applyFont="1" applyBorder="1" applyAlignment="1">
      <alignment horizontal="right" vertical="top" wrapText="1"/>
    </xf>
    <xf numFmtId="175" fontId="0" fillId="0" borderId="0" xfId="0" applyNumberFormat="1"/>
    <xf numFmtId="10" fontId="11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horizontal="right" vertical="top" wrapText="1"/>
    </xf>
    <xf numFmtId="0" fontId="11" fillId="0" borderId="13" xfId="0" applyFont="1" applyBorder="1" applyAlignment="1">
      <alignment vertical="top" wrapText="1"/>
    </xf>
    <xf numFmtId="10" fontId="11" fillId="0" borderId="14" xfId="0" applyNumberFormat="1" applyFont="1" applyBorder="1" applyAlignment="1">
      <alignment horizontal="right"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5" xfId="0" applyFont="1" applyBorder="1" applyAlignment="1">
      <alignment vertical="top" wrapText="1"/>
    </xf>
    <xf numFmtId="0" fontId="11" fillId="0" borderId="16" xfId="0" applyFont="1" applyBorder="1" applyAlignment="1">
      <alignment horizontal="right" vertical="top" wrapText="1"/>
    </xf>
    <xf numFmtId="0" fontId="11" fillId="0" borderId="17" xfId="0" applyFont="1" applyBorder="1" applyAlignment="1">
      <alignment vertical="top" wrapText="1"/>
    </xf>
    <xf numFmtId="0" fontId="11" fillId="0" borderId="18" xfId="0" applyFont="1" applyBorder="1" applyAlignment="1">
      <alignment horizontal="right" vertical="top" wrapText="1"/>
    </xf>
    <xf numFmtId="0" fontId="12" fillId="0" borderId="12" xfId="0" applyFont="1" applyBorder="1" applyAlignment="1">
      <alignment horizontal="right" vertical="top" wrapText="1"/>
    </xf>
    <xf numFmtId="0" fontId="11" fillId="0" borderId="19" xfId="0" applyFont="1" applyBorder="1" applyAlignment="1">
      <alignment vertical="top" wrapText="1"/>
    </xf>
    <xf numFmtId="0" fontId="11" fillId="0" borderId="20" xfId="0" applyFont="1" applyBorder="1" applyAlignment="1">
      <alignment horizontal="right" vertical="top" wrapText="1"/>
    </xf>
    <xf numFmtId="0" fontId="11" fillId="0" borderId="13" xfId="0" applyFont="1" applyBorder="1" applyAlignment="1">
      <alignment horizontal="right" vertical="top" wrapText="1"/>
    </xf>
    <xf numFmtId="0" fontId="3" fillId="0" borderId="0" xfId="0" applyFont="1"/>
    <xf numFmtId="0" fontId="13" fillId="0" borderId="0" xfId="0" applyFont="1"/>
    <xf numFmtId="0" fontId="14" fillId="0" borderId="0" xfId="0" applyFont="1"/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horizontal="right" vertical="top" wrapText="1"/>
    </xf>
    <xf numFmtId="0" fontId="11" fillId="0" borderId="23" xfId="0" applyFont="1" applyBorder="1" applyAlignment="1">
      <alignment horizontal="right" vertical="top" wrapText="1"/>
    </xf>
    <xf numFmtId="0" fontId="11" fillId="0" borderId="2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0" fillId="5" borderId="0" xfId="0" applyFill="1"/>
    <xf numFmtId="10" fontId="0" fillId="5" borderId="0" xfId="0" applyNumberFormat="1" applyFill="1"/>
    <xf numFmtId="0" fontId="15" fillId="0" borderId="11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14" fontId="0" fillId="0" borderId="0" xfId="0" applyNumberFormat="1"/>
    <xf numFmtId="14" fontId="15" fillId="0" borderId="13" xfId="0" applyNumberFormat="1" applyFont="1" applyBorder="1" applyAlignment="1">
      <alignment horizontal="right" vertical="top" wrapText="1"/>
    </xf>
    <xf numFmtId="14" fontId="16" fillId="0" borderId="14" xfId="0" applyNumberFormat="1" applyFont="1" applyBorder="1" applyAlignment="1">
      <alignment horizontal="right" vertical="top" wrapText="1"/>
    </xf>
    <xf numFmtId="0" fontId="12" fillId="0" borderId="0" xfId="0" applyFont="1"/>
    <xf numFmtId="0" fontId="1" fillId="0" borderId="0" xfId="0" applyFont="1"/>
    <xf numFmtId="9" fontId="1" fillId="0" borderId="0" xfId="0" applyNumberFormat="1" applyFont="1"/>
    <xf numFmtId="183" fontId="1" fillId="0" borderId="0" xfId="0" applyNumberFormat="1" applyFont="1"/>
    <xf numFmtId="183" fontId="17" fillId="4" borderId="0" xfId="0" applyNumberFormat="1" applyFont="1" applyFill="1"/>
    <xf numFmtId="189" fontId="17" fillId="4" borderId="0" xfId="0" applyNumberFormat="1" applyFont="1" applyFill="1"/>
    <xf numFmtId="217" fontId="17" fillId="4" borderId="0" xfId="0" applyNumberFormat="1" applyFont="1" applyFill="1"/>
    <xf numFmtId="10" fontId="17" fillId="4" borderId="0" xfId="0" applyNumberFormat="1" applyFont="1" applyFill="1"/>
    <xf numFmtId="9" fontId="17" fillId="4" borderId="0" xfId="0" applyNumberFormat="1" applyFont="1" applyFill="1"/>
    <xf numFmtId="183" fontId="8" fillId="0" borderId="0" xfId="0" applyNumberFormat="1" applyFont="1"/>
    <xf numFmtId="0" fontId="18" fillId="0" borderId="0" xfId="0" applyNumberFormat="1" applyFont="1" applyFill="1"/>
    <xf numFmtId="0" fontId="8" fillId="2" borderId="0" xfId="0" applyFont="1" applyFill="1"/>
    <xf numFmtId="211" fontId="8" fillId="2" borderId="0" xfId="0" applyNumberFormat="1" applyFont="1" applyFill="1" applyAlignment="1">
      <alignment horizontal="right"/>
    </xf>
    <xf numFmtId="9" fontId="8" fillId="2" borderId="0" xfId="0" applyNumberFormat="1" applyFont="1" applyFill="1"/>
    <xf numFmtId="183" fontId="19" fillId="0" borderId="26" xfId="0" applyNumberFormat="1" applyFont="1" applyBorder="1"/>
    <xf numFmtId="1" fontId="19" fillId="0" borderId="26" xfId="0" applyNumberFormat="1" applyFont="1" applyFill="1" applyBorder="1"/>
    <xf numFmtId="0" fontId="19" fillId="0" borderId="26" xfId="0" applyNumberFormat="1" applyFont="1" applyFill="1" applyBorder="1"/>
    <xf numFmtId="183" fontId="19" fillId="0" borderId="26" xfId="0" applyNumberFormat="1" applyFont="1" applyFill="1" applyBorder="1"/>
    <xf numFmtId="10" fontId="19" fillId="0" borderId="26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164</xdr:row>
      <xdr:rowOff>104775</xdr:rowOff>
    </xdr:from>
    <xdr:to>
      <xdr:col>4</xdr:col>
      <xdr:colOff>104775</xdr:colOff>
      <xdr:row>168</xdr:row>
      <xdr:rowOff>28575</xdr:rowOff>
    </xdr:to>
    <xdr:pic>
      <xdr:nvPicPr>
        <xdr:cNvPr id="1046" name="Picture 1" descr="GuiaExcel_4_7_9">
          <a:extLst>
            <a:ext uri="{FF2B5EF4-FFF2-40B4-BE49-F238E27FC236}">
              <a16:creationId xmlns:a16="http://schemas.microsoft.com/office/drawing/2014/main" id="{D22545C1-6727-451E-9B2A-3516B2FC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8736925"/>
          <a:ext cx="34861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5</xdr:col>
      <xdr:colOff>619125</xdr:colOff>
      <xdr:row>71</xdr:row>
      <xdr:rowOff>76200</xdr:rowOff>
    </xdr:to>
    <xdr:pic>
      <xdr:nvPicPr>
        <xdr:cNvPr id="1047" name="Picture 2" descr="GuiaExcel_4_7_16">
          <a:extLst>
            <a:ext uri="{FF2B5EF4-FFF2-40B4-BE49-F238E27FC236}">
              <a16:creationId xmlns:a16="http://schemas.microsoft.com/office/drawing/2014/main" id="{9DDB3BA0-675D-4208-B65E-5AF0AD44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2106275"/>
          <a:ext cx="3409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476250</xdr:colOff>
      <xdr:row>73</xdr:row>
      <xdr:rowOff>114300</xdr:rowOff>
    </xdr:to>
    <xdr:pic>
      <xdr:nvPicPr>
        <xdr:cNvPr id="1048" name="Picture 3" descr="GuiaExcel_4_7_17">
          <a:extLst>
            <a:ext uri="{FF2B5EF4-FFF2-40B4-BE49-F238E27FC236}">
              <a16:creationId xmlns:a16="http://schemas.microsoft.com/office/drawing/2014/main" id="{FDC4FCC7-0440-4161-97A3-EBFFEF31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2592050"/>
          <a:ext cx="13620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342900</xdr:colOff>
      <xdr:row>120</xdr:row>
      <xdr:rowOff>9525</xdr:rowOff>
    </xdr:from>
    <xdr:to>
      <xdr:col>3</xdr:col>
      <xdr:colOff>933450</xdr:colOff>
      <xdr:row>121</xdr:row>
      <xdr:rowOff>9525</xdr:rowOff>
    </xdr:to>
    <xdr:grpSp>
      <xdr:nvGrpSpPr>
        <xdr:cNvPr id="1049" name="Group 7">
          <a:extLst>
            <a:ext uri="{FF2B5EF4-FFF2-40B4-BE49-F238E27FC236}">
              <a16:creationId xmlns:a16="http://schemas.microsoft.com/office/drawing/2014/main" id="{4060F65F-E94C-4747-9BF2-243DBD9B216D}"/>
            </a:ext>
          </a:extLst>
        </xdr:cNvPr>
        <xdr:cNvGrpSpPr>
          <a:grpSpLocks/>
        </xdr:cNvGrpSpPr>
      </xdr:nvGrpSpPr>
      <xdr:grpSpPr bwMode="auto">
        <a:xfrm>
          <a:off x="3448050" y="20793075"/>
          <a:ext cx="590550" cy="161925"/>
          <a:chOff x="403" y="2099"/>
          <a:chExt cx="62" cy="17"/>
        </a:xfrm>
      </xdr:grpSpPr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6597BF75-6647-42B1-A8C8-4D4E65AE3D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2099"/>
            <a:ext cx="28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1">
              <a:defRPr sz="1000"/>
            </a:pPr>
            <a:r>
              <a:rPr lang="es-PE" sz="800" b="0" i="0" strike="noStrike">
                <a:solidFill>
                  <a:srgbClr val="000000"/>
                </a:solidFill>
                <a:latin typeface="Arial"/>
                <a:cs typeface="Arial"/>
              </a:rPr>
              <a:t>Años</a:t>
            </a:r>
          </a:p>
        </xdr:txBody>
      </xdr:sp>
      <xdr:sp macro="" textlink="">
        <xdr:nvSpPr>
          <xdr:cNvPr id="1051" name="Line 5">
            <a:extLst>
              <a:ext uri="{FF2B5EF4-FFF2-40B4-BE49-F238E27FC236}">
                <a16:creationId xmlns:a16="http://schemas.microsoft.com/office/drawing/2014/main" id="{22971B23-9CE4-40A8-B302-C78C1C179270}"/>
              </a:ext>
            </a:extLst>
          </xdr:cNvPr>
          <xdr:cNvSpPr>
            <a:spLocks noChangeShapeType="1"/>
          </xdr:cNvSpPr>
        </xdr:nvSpPr>
        <xdr:spPr bwMode="auto">
          <a:xfrm>
            <a:off x="441" y="2105"/>
            <a:ext cx="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6">
            <a:extLst>
              <a:ext uri="{FF2B5EF4-FFF2-40B4-BE49-F238E27FC236}">
                <a16:creationId xmlns:a16="http://schemas.microsoft.com/office/drawing/2014/main" id="{32E969AB-E21F-4447-9CE7-C0CE9627BD98}"/>
              </a:ext>
            </a:extLst>
          </xdr:cNvPr>
          <xdr:cNvSpPr>
            <a:spLocks noChangeShapeType="1"/>
          </xdr:cNvSpPr>
        </xdr:nvSpPr>
        <xdr:spPr bwMode="auto">
          <a:xfrm>
            <a:off x="375" y="2106"/>
            <a:ext cx="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429"/>
  <sheetViews>
    <sheetView showGridLines="0" tabSelected="1" workbookViewId="0">
      <selection activeCell="D5" sqref="D5"/>
    </sheetView>
  </sheetViews>
  <sheetFormatPr baseColWidth="10" defaultRowHeight="12.75" x14ac:dyDescent="0.2"/>
  <cols>
    <col min="1" max="1" width="5.5703125" customWidth="1"/>
    <col min="2" max="2" width="27.7109375" customWidth="1"/>
    <col min="3" max="3" width="13.28515625" bestFit="1" customWidth="1"/>
    <col min="4" max="4" width="14.140625" customWidth="1"/>
    <col min="5" max="5" width="14.42578125" style="15" customWidth="1"/>
    <col min="6" max="6" width="13.28515625" bestFit="1" customWidth="1"/>
    <col min="7" max="7" width="13.28515625" customWidth="1"/>
    <col min="9" max="9" width="10.42578125" customWidth="1"/>
  </cols>
  <sheetData>
    <row r="1" spans="1:5" ht="20.25" x14ac:dyDescent="0.3">
      <c r="A1" s="14" t="s">
        <v>0</v>
      </c>
    </row>
    <row r="3" spans="1:5" ht="15.75" x14ac:dyDescent="0.25">
      <c r="A3" s="6" t="s">
        <v>54</v>
      </c>
    </row>
    <row r="4" spans="1:5" ht="15.75" x14ac:dyDescent="0.25">
      <c r="B4" s="12" t="s">
        <v>80</v>
      </c>
    </row>
    <row r="6" spans="1:5" x14ac:dyDescent="0.2">
      <c r="B6" t="s">
        <v>55</v>
      </c>
    </row>
    <row r="7" spans="1:5" x14ac:dyDescent="0.2">
      <c r="B7" t="s">
        <v>56</v>
      </c>
    </row>
    <row r="8" spans="1:5" x14ac:dyDescent="0.2">
      <c r="E8" s="15" t="s">
        <v>198</v>
      </c>
    </row>
    <row r="9" spans="1:5" x14ac:dyDescent="0.2">
      <c r="B9" s="4" t="s">
        <v>62</v>
      </c>
    </row>
    <row r="10" spans="1:5" x14ac:dyDescent="0.2">
      <c r="B10" t="s">
        <v>63</v>
      </c>
    </row>
    <row r="11" spans="1:5" x14ac:dyDescent="0.2">
      <c r="B11" t="s">
        <v>64</v>
      </c>
    </row>
    <row r="13" spans="1:5" x14ac:dyDescent="0.2">
      <c r="B13" t="s">
        <v>65</v>
      </c>
      <c r="C13">
        <v>30000</v>
      </c>
    </row>
    <row r="14" spans="1:5" x14ac:dyDescent="0.2">
      <c r="B14" t="s">
        <v>66</v>
      </c>
      <c r="C14" s="2">
        <v>0.15</v>
      </c>
    </row>
    <row r="15" spans="1:5" x14ac:dyDescent="0.2">
      <c r="B15" t="s">
        <v>68</v>
      </c>
      <c r="C15">
        <v>5</v>
      </c>
    </row>
    <row r="16" spans="1:5" ht="23.25" x14ac:dyDescent="0.35">
      <c r="B16" t="s">
        <v>67</v>
      </c>
      <c r="C16" s="72"/>
      <c r="D16" s="17"/>
      <c r="E16" s="82">
        <f>PMT(C14/12,C15*12,-C13,0,0)</f>
        <v>713.69790259076206</v>
      </c>
    </row>
    <row r="17" spans="1:5" x14ac:dyDescent="0.2">
      <c r="D17" s="17"/>
      <c r="E17" s="77"/>
    </row>
    <row r="19" spans="1:5" x14ac:dyDescent="0.2">
      <c r="B19" s="4" t="s">
        <v>69</v>
      </c>
    </row>
    <row r="20" spans="1:5" x14ac:dyDescent="0.2">
      <c r="B20" t="s">
        <v>57</v>
      </c>
    </row>
    <row r="21" spans="1:5" x14ac:dyDescent="0.2">
      <c r="B21" t="s">
        <v>70</v>
      </c>
    </row>
    <row r="23" spans="1:5" x14ac:dyDescent="0.2">
      <c r="B23" t="s">
        <v>58</v>
      </c>
      <c r="C23">
        <v>50000</v>
      </c>
    </row>
    <row r="24" spans="1:5" x14ac:dyDescent="0.2">
      <c r="B24" t="s">
        <v>59</v>
      </c>
      <c r="C24" s="2">
        <v>0.08</v>
      </c>
    </row>
    <row r="25" spans="1:5" x14ac:dyDescent="0.2">
      <c r="B25" t="s">
        <v>60</v>
      </c>
      <c r="C25">
        <v>5</v>
      </c>
    </row>
    <row r="26" spans="1:5" ht="23.25" x14ac:dyDescent="0.35">
      <c r="B26" t="s">
        <v>61</v>
      </c>
      <c r="C26" s="73"/>
      <c r="E26" s="82">
        <f>PMT(C24/12,C25*12,0,-C23,0)</f>
        <v>680.48638108735076</v>
      </c>
    </row>
    <row r="27" spans="1:5" x14ac:dyDescent="0.2">
      <c r="C27" s="3"/>
    </row>
    <row r="29" spans="1:5" ht="15.75" x14ac:dyDescent="0.25">
      <c r="A29" s="6" t="s">
        <v>71</v>
      </c>
    </row>
    <row r="31" spans="1:5" ht="15.75" x14ac:dyDescent="0.25">
      <c r="B31" s="12" t="s">
        <v>81</v>
      </c>
    </row>
    <row r="33" spans="1:10" x14ac:dyDescent="0.2">
      <c r="B33" t="s">
        <v>73</v>
      </c>
    </row>
    <row r="34" spans="1:10" x14ac:dyDescent="0.2">
      <c r="B34" t="s">
        <v>72</v>
      </c>
    </row>
    <row r="36" spans="1:10" x14ac:dyDescent="0.2">
      <c r="B36" s="4" t="s">
        <v>19</v>
      </c>
    </row>
    <row r="37" spans="1:10" x14ac:dyDescent="0.2">
      <c r="B37" t="s">
        <v>74</v>
      </c>
    </row>
    <row r="38" spans="1:10" x14ac:dyDescent="0.2">
      <c r="B38" t="s">
        <v>75</v>
      </c>
    </row>
    <row r="40" spans="1:10" x14ac:dyDescent="0.2">
      <c r="B40" t="s">
        <v>24</v>
      </c>
      <c r="C40">
        <v>1000</v>
      </c>
      <c r="J40" s="38"/>
    </row>
    <row r="41" spans="1:10" x14ac:dyDescent="0.2">
      <c r="B41" t="s">
        <v>61</v>
      </c>
      <c r="C41">
        <v>1000</v>
      </c>
      <c r="F41" s="3"/>
      <c r="G41" s="3"/>
      <c r="J41" s="38"/>
    </row>
    <row r="42" spans="1:10" x14ac:dyDescent="0.2">
      <c r="B42" t="s">
        <v>59</v>
      </c>
      <c r="C42" s="2">
        <v>0.12</v>
      </c>
      <c r="J42" s="38"/>
    </row>
    <row r="43" spans="1:10" x14ac:dyDescent="0.2">
      <c r="B43" t="s">
        <v>76</v>
      </c>
      <c r="C43">
        <v>10000</v>
      </c>
    </row>
    <row r="44" spans="1:10" ht="23.25" x14ac:dyDescent="0.35">
      <c r="B44" t="s">
        <v>77</v>
      </c>
      <c r="C44" s="74"/>
      <c r="E44" s="83">
        <f>NPER(C42/12,-C41,0,C43-C40,0)</f>
        <v>8.6607870142945291</v>
      </c>
      <c r="F44" s="3"/>
      <c r="G44" s="3"/>
      <c r="I44" s="65"/>
    </row>
    <row r="45" spans="1:10" x14ac:dyDescent="0.2">
      <c r="C45" s="3"/>
      <c r="I45" s="65"/>
    </row>
    <row r="46" spans="1:10" x14ac:dyDescent="0.2">
      <c r="I46" s="65"/>
    </row>
    <row r="47" spans="1:10" ht="15.75" x14ac:dyDescent="0.25">
      <c r="A47" s="6" t="s">
        <v>78</v>
      </c>
      <c r="I47" s="65"/>
    </row>
    <row r="48" spans="1:10" x14ac:dyDescent="0.2">
      <c r="I48" s="65"/>
    </row>
    <row r="49" spans="1:9" ht="15.75" x14ac:dyDescent="0.25">
      <c r="B49" s="12" t="s">
        <v>79</v>
      </c>
      <c r="I49" s="65"/>
    </row>
    <row r="50" spans="1:9" x14ac:dyDescent="0.2">
      <c r="I50" s="65"/>
    </row>
    <row r="51" spans="1:9" x14ac:dyDescent="0.2">
      <c r="B51" t="s">
        <v>82</v>
      </c>
      <c r="I51" s="65"/>
    </row>
    <row r="52" spans="1:9" x14ac:dyDescent="0.2">
      <c r="I52" s="65"/>
    </row>
    <row r="53" spans="1:9" x14ac:dyDescent="0.2">
      <c r="B53" s="4" t="s">
        <v>19</v>
      </c>
      <c r="I53" s="65"/>
    </row>
    <row r="54" spans="1:9" x14ac:dyDescent="0.2">
      <c r="B54" t="s">
        <v>123</v>
      </c>
      <c r="I54" s="65"/>
    </row>
    <row r="55" spans="1:9" x14ac:dyDescent="0.2">
      <c r="I55" s="65"/>
    </row>
    <row r="56" spans="1:9" x14ac:dyDescent="0.2">
      <c r="B56" t="s">
        <v>11</v>
      </c>
      <c r="C56">
        <v>20000</v>
      </c>
      <c r="I56" s="65"/>
    </row>
    <row r="57" spans="1:9" x14ac:dyDescent="0.2">
      <c r="B57" t="s">
        <v>61</v>
      </c>
      <c r="C57">
        <v>500</v>
      </c>
      <c r="I57" s="65"/>
    </row>
    <row r="58" spans="1:9" x14ac:dyDescent="0.2">
      <c r="B58" t="s">
        <v>83</v>
      </c>
      <c r="C58">
        <v>5</v>
      </c>
      <c r="D58" t="s">
        <v>16</v>
      </c>
      <c r="I58" s="65"/>
    </row>
    <row r="59" spans="1:9" x14ac:dyDescent="0.2">
      <c r="I59" s="65"/>
    </row>
    <row r="60" spans="1:9" ht="23.25" x14ac:dyDescent="0.35">
      <c r="B60" t="s">
        <v>59</v>
      </c>
      <c r="C60" s="75"/>
      <c r="D60" s="18">
        <f>E60*12</f>
        <v>0.17273737201096789</v>
      </c>
      <c r="E60" s="84">
        <f>RATE(C58*12,-C57,C56)</f>
        <v>1.4394781000913992E-2</v>
      </c>
      <c r="I60" s="65"/>
    </row>
    <row r="61" spans="1:9" x14ac:dyDescent="0.2">
      <c r="I61" s="65"/>
    </row>
    <row r="62" spans="1:9" x14ac:dyDescent="0.2">
      <c r="I62" s="65"/>
    </row>
    <row r="63" spans="1:9" ht="15.75" x14ac:dyDescent="0.25">
      <c r="A63" s="6" t="s">
        <v>84</v>
      </c>
      <c r="I63" s="65"/>
    </row>
    <row r="64" spans="1:9" x14ac:dyDescent="0.2">
      <c r="I64" s="65"/>
    </row>
    <row r="65" spans="2:9" ht="15.75" x14ac:dyDescent="0.25">
      <c r="B65" s="12" t="s">
        <v>86</v>
      </c>
      <c r="I65" s="65"/>
    </row>
    <row r="66" spans="2:9" x14ac:dyDescent="0.2">
      <c r="I66" s="65"/>
    </row>
    <row r="67" spans="2:9" x14ac:dyDescent="0.2">
      <c r="B67" t="s">
        <v>126</v>
      </c>
      <c r="I67" s="65"/>
    </row>
    <row r="68" spans="2:9" x14ac:dyDescent="0.2">
      <c r="I68" s="65"/>
    </row>
    <row r="69" spans="2:9" x14ac:dyDescent="0.2">
      <c r="B69" s="15" t="s">
        <v>87</v>
      </c>
      <c r="I69" s="65"/>
    </row>
    <row r="70" spans="2:9" x14ac:dyDescent="0.2">
      <c r="B70" s="15"/>
      <c r="I70" s="65"/>
    </row>
    <row r="71" spans="2:9" x14ac:dyDescent="0.2">
      <c r="B71" s="15"/>
      <c r="I71" s="65"/>
    </row>
    <row r="72" spans="2:9" x14ac:dyDescent="0.2">
      <c r="B72" s="15"/>
      <c r="I72" s="65"/>
    </row>
    <row r="73" spans="2:9" x14ac:dyDescent="0.2">
      <c r="B73" s="15" t="s">
        <v>88</v>
      </c>
      <c r="I73" s="65"/>
    </row>
    <row r="74" spans="2:9" x14ac:dyDescent="0.2">
      <c r="B74" s="15"/>
      <c r="I74" s="65"/>
    </row>
    <row r="75" spans="2:9" x14ac:dyDescent="0.2">
      <c r="B75" s="15"/>
      <c r="I75" s="65"/>
    </row>
    <row r="76" spans="2:9" x14ac:dyDescent="0.2">
      <c r="B76" s="4" t="s">
        <v>19</v>
      </c>
      <c r="I76" s="65"/>
    </row>
    <row r="77" spans="2:9" x14ac:dyDescent="0.2">
      <c r="B77" s="15"/>
      <c r="I77" s="65"/>
    </row>
    <row r="78" spans="2:9" x14ac:dyDescent="0.2">
      <c r="B78" s="15" t="s">
        <v>127</v>
      </c>
      <c r="I78" s="65"/>
    </row>
    <row r="79" spans="2:9" x14ac:dyDescent="0.2">
      <c r="B79" s="15" t="s">
        <v>128</v>
      </c>
      <c r="I79" s="65"/>
    </row>
    <row r="80" spans="2:9" x14ac:dyDescent="0.2">
      <c r="B80" s="15" t="s">
        <v>89</v>
      </c>
      <c r="I80" s="65"/>
    </row>
    <row r="81" spans="1:9" x14ac:dyDescent="0.2">
      <c r="B81" s="15"/>
      <c r="I81" s="65"/>
    </row>
    <row r="82" spans="1:9" x14ac:dyDescent="0.2">
      <c r="B82" s="15" t="s">
        <v>90</v>
      </c>
      <c r="C82">
        <v>500</v>
      </c>
      <c r="I82" s="65"/>
    </row>
    <row r="83" spans="1:9" x14ac:dyDescent="0.2">
      <c r="B83" s="15" t="s">
        <v>91</v>
      </c>
      <c r="C83">
        <v>5</v>
      </c>
      <c r="F83" s="2"/>
      <c r="G83" s="2"/>
      <c r="I83" s="65"/>
    </row>
    <row r="84" spans="1:9" x14ac:dyDescent="0.2">
      <c r="B84" s="15" t="s">
        <v>92</v>
      </c>
      <c r="C84">
        <v>15000</v>
      </c>
      <c r="D84" s="69"/>
      <c r="I84" s="65"/>
    </row>
    <row r="85" spans="1:9" x14ac:dyDescent="0.2">
      <c r="B85" s="15" t="s">
        <v>13</v>
      </c>
      <c r="C85" s="2">
        <v>0.08</v>
      </c>
      <c r="D85" s="70"/>
      <c r="I85" s="65"/>
    </row>
    <row r="86" spans="1:9" x14ac:dyDescent="0.2">
      <c r="D86" s="69"/>
      <c r="F86" s="3"/>
      <c r="G86" s="3"/>
      <c r="I86" s="65"/>
    </row>
    <row r="87" spans="1:9" ht="23.25" x14ac:dyDescent="0.35">
      <c r="B87" t="s">
        <v>93</v>
      </c>
      <c r="C87" s="73"/>
      <c r="D87" s="71"/>
      <c r="E87" s="78"/>
      <c r="I87" s="65"/>
    </row>
    <row r="88" spans="1:9" x14ac:dyDescent="0.2">
      <c r="C88" s="3"/>
      <c r="D88" s="69"/>
      <c r="I88" s="65"/>
    </row>
    <row r="89" spans="1:9" x14ac:dyDescent="0.2">
      <c r="D89" s="69"/>
      <c r="I89" s="65"/>
    </row>
    <row r="90" spans="1:9" ht="15.75" x14ac:dyDescent="0.25">
      <c r="A90" s="6" t="s">
        <v>1</v>
      </c>
      <c r="I90" s="65"/>
    </row>
    <row r="91" spans="1:9" ht="15.75" x14ac:dyDescent="0.25">
      <c r="B91" s="1" t="s">
        <v>85</v>
      </c>
      <c r="I91" s="65"/>
    </row>
    <row r="92" spans="1:9" x14ac:dyDescent="0.2">
      <c r="I92" s="65"/>
    </row>
    <row r="93" spans="1:9" x14ac:dyDescent="0.2">
      <c r="B93" t="s">
        <v>2</v>
      </c>
      <c r="I93" s="65"/>
    </row>
    <row r="94" spans="1:9" x14ac:dyDescent="0.2">
      <c r="I94" s="65"/>
    </row>
    <row r="95" spans="1:9" x14ac:dyDescent="0.2">
      <c r="B95" s="4" t="s">
        <v>6</v>
      </c>
      <c r="I95" s="65"/>
    </row>
    <row r="96" spans="1:9" x14ac:dyDescent="0.2">
      <c r="B96" t="s">
        <v>7</v>
      </c>
      <c r="I96" s="65"/>
    </row>
    <row r="97" spans="1:9" x14ac:dyDescent="0.2">
      <c r="B97" t="s">
        <v>129</v>
      </c>
      <c r="I97" s="65"/>
    </row>
    <row r="98" spans="1:9" x14ac:dyDescent="0.2">
      <c r="F98" s="19" t="s">
        <v>108</v>
      </c>
      <c r="G98" s="19"/>
      <c r="I98" s="65"/>
    </row>
    <row r="99" spans="1:9" x14ac:dyDescent="0.2">
      <c r="C99" s="5" t="s">
        <v>8</v>
      </c>
      <c r="D99" s="5"/>
      <c r="F99" s="19" t="s">
        <v>109</v>
      </c>
      <c r="G99" s="19"/>
      <c r="I99" s="65"/>
    </row>
    <row r="100" spans="1:9" x14ac:dyDescent="0.2">
      <c r="B100" t="s">
        <v>24</v>
      </c>
      <c r="C100">
        <v>10000</v>
      </c>
      <c r="F100" s="19" t="s">
        <v>110</v>
      </c>
      <c r="G100" s="19"/>
      <c r="I100" s="65"/>
    </row>
    <row r="101" spans="1:9" x14ac:dyDescent="0.2">
      <c r="B101" t="s">
        <v>59</v>
      </c>
      <c r="C101" s="2">
        <v>0.06</v>
      </c>
      <c r="D101" s="2"/>
      <c r="F101" s="19" t="s">
        <v>111</v>
      </c>
      <c r="G101" s="19"/>
      <c r="I101" s="65"/>
    </row>
    <row r="102" spans="1:9" x14ac:dyDescent="0.2">
      <c r="B102" t="s">
        <v>3</v>
      </c>
      <c r="C102" s="3">
        <f>PMT(C101/12,C103,-C100,0)</f>
        <v>860.66429707080636</v>
      </c>
      <c r="D102" s="3">
        <f>12*C102+(1+C101/12)^C103</f>
        <v>10329.03324266154</v>
      </c>
      <c r="F102" s="19" t="s">
        <v>112</v>
      </c>
      <c r="G102" s="19"/>
      <c r="I102" s="65"/>
    </row>
    <row r="103" spans="1:9" x14ac:dyDescent="0.2">
      <c r="B103" t="s">
        <v>4</v>
      </c>
      <c r="C103">
        <v>12</v>
      </c>
      <c r="D103" s="3"/>
      <c r="E103" s="77"/>
      <c r="F103" s="19" t="s">
        <v>113</v>
      </c>
      <c r="G103" s="19"/>
      <c r="I103" s="65"/>
    </row>
    <row r="104" spans="1:9" x14ac:dyDescent="0.2">
      <c r="F104" s="19" t="s">
        <v>114</v>
      </c>
      <c r="G104" s="19"/>
      <c r="I104" s="65"/>
    </row>
    <row r="105" spans="1:9" ht="23.25" x14ac:dyDescent="0.35">
      <c r="B105" t="s">
        <v>5</v>
      </c>
      <c r="C105" s="73"/>
      <c r="D105" s="3"/>
      <c r="E105" s="82">
        <f>FV(C101/12,C103,-C102,0,1)</f>
        <v>10669.862009237879</v>
      </c>
      <c r="F105" s="19" t="s">
        <v>115</v>
      </c>
      <c r="G105" s="19"/>
      <c r="I105" s="65"/>
    </row>
    <row r="106" spans="1:9" x14ac:dyDescent="0.2">
      <c r="C106" s="3"/>
      <c r="F106" s="19" t="s">
        <v>116</v>
      </c>
      <c r="G106" s="19"/>
      <c r="I106" s="65"/>
    </row>
    <row r="107" spans="1:9" x14ac:dyDescent="0.2">
      <c r="F107" s="19" t="s">
        <v>117</v>
      </c>
      <c r="G107" s="19"/>
      <c r="I107" s="65"/>
    </row>
    <row r="108" spans="1:9" ht="15.75" x14ac:dyDescent="0.25">
      <c r="A108" s="6" t="s">
        <v>9</v>
      </c>
      <c r="F108" s="19" t="s">
        <v>118</v>
      </c>
      <c r="G108" s="19"/>
      <c r="I108" s="65"/>
    </row>
    <row r="109" spans="1:9" x14ac:dyDescent="0.2">
      <c r="F109" s="19" t="s">
        <v>119</v>
      </c>
      <c r="G109" s="19"/>
      <c r="I109" s="65"/>
    </row>
    <row r="110" spans="1:9" ht="15.75" x14ac:dyDescent="0.25">
      <c r="B110" s="1" t="s">
        <v>124</v>
      </c>
      <c r="I110" s="65"/>
    </row>
    <row r="111" spans="1:9" x14ac:dyDescent="0.2">
      <c r="I111" s="65"/>
    </row>
    <row r="112" spans="1:9" x14ac:dyDescent="0.2">
      <c r="B112" t="s">
        <v>10</v>
      </c>
      <c r="I112" s="65"/>
    </row>
    <row r="113" spans="2:9" x14ac:dyDescent="0.2">
      <c r="B113" t="s">
        <v>130</v>
      </c>
      <c r="I113" s="65"/>
    </row>
    <row r="114" spans="2:9" x14ac:dyDescent="0.2">
      <c r="I114" s="65"/>
    </row>
    <row r="115" spans="2:9" x14ac:dyDescent="0.2">
      <c r="B115" s="4" t="s">
        <v>19</v>
      </c>
      <c r="I115" s="65"/>
    </row>
    <row r="116" spans="2:9" x14ac:dyDescent="0.2">
      <c r="B116" t="s">
        <v>120</v>
      </c>
      <c r="I116" s="65"/>
    </row>
    <row r="117" spans="2:9" x14ac:dyDescent="0.2">
      <c r="B117" t="s">
        <v>121</v>
      </c>
      <c r="I117" s="65"/>
    </row>
    <row r="118" spans="2:9" x14ac:dyDescent="0.2">
      <c r="I118" s="65"/>
    </row>
    <row r="119" spans="2:9" x14ac:dyDescent="0.2">
      <c r="C119" s="9" t="s">
        <v>8</v>
      </c>
      <c r="D119" s="7"/>
      <c r="E119" s="8" t="s">
        <v>125</v>
      </c>
      <c r="I119" s="65"/>
    </row>
    <row r="120" spans="2:9" x14ac:dyDescent="0.2">
      <c r="B120" t="s">
        <v>11</v>
      </c>
      <c r="C120" s="10">
        <v>12000</v>
      </c>
      <c r="E120" s="79">
        <v>8000</v>
      </c>
      <c r="I120" s="65"/>
    </row>
    <row r="121" spans="2:9" x14ac:dyDescent="0.2">
      <c r="B121" t="s">
        <v>12</v>
      </c>
      <c r="C121" s="23">
        <v>5</v>
      </c>
      <c r="D121" s="22"/>
      <c r="E121" s="80">
        <v>3</v>
      </c>
      <c r="I121" s="65"/>
    </row>
    <row r="122" spans="2:9" x14ac:dyDescent="0.2">
      <c r="B122" t="s">
        <v>13</v>
      </c>
      <c r="C122" s="11">
        <v>0.06</v>
      </c>
      <c r="E122" s="81">
        <v>0.1</v>
      </c>
      <c r="I122" s="65"/>
    </row>
    <row r="123" spans="2:9" x14ac:dyDescent="0.2">
      <c r="E123" s="79"/>
      <c r="I123" s="65"/>
    </row>
    <row r="124" spans="2:9" x14ac:dyDescent="0.2">
      <c r="D124" s="4" t="s">
        <v>15</v>
      </c>
      <c r="E124" s="79"/>
      <c r="I124" s="65"/>
    </row>
    <row r="125" spans="2:9" x14ac:dyDescent="0.2">
      <c r="B125" t="s">
        <v>14</v>
      </c>
      <c r="E125" s="79"/>
      <c r="I125" s="65"/>
    </row>
    <row r="126" spans="2:9" ht="23.25" x14ac:dyDescent="0.35">
      <c r="B126" s="20">
        <v>1</v>
      </c>
      <c r="C126" s="73"/>
      <c r="E126" s="85">
        <f>IPMT(E122/12,F126,E121*12,-E120,0)</f>
        <v>66.666666666666671</v>
      </c>
      <c r="F126" s="24">
        <v>1</v>
      </c>
      <c r="G126" s="24"/>
      <c r="I126" s="65"/>
    </row>
    <row r="127" spans="2:9" ht="23.25" x14ac:dyDescent="0.35">
      <c r="B127" s="21">
        <v>5</v>
      </c>
      <c r="C127" s="73"/>
      <c r="E127" s="85">
        <f>IPMT(E122/12,F127,E121*12,-E120,0)</f>
        <v>63.462189566454718</v>
      </c>
      <c r="F127" s="24">
        <v>3</v>
      </c>
      <c r="G127" s="24"/>
      <c r="I127" s="65"/>
    </row>
    <row r="128" spans="2:9" x14ac:dyDescent="0.2">
      <c r="I128" s="65"/>
    </row>
    <row r="129" spans="1:9" x14ac:dyDescent="0.2">
      <c r="I129" s="65"/>
    </row>
    <row r="130" spans="1:9" x14ac:dyDescent="0.2">
      <c r="I130" s="65"/>
    </row>
    <row r="131" spans="1:9" ht="15.75" x14ac:dyDescent="0.25">
      <c r="A131" s="6" t="s">
        <v>17</v>
      </c>
      <c r="I131" s="65"/>
    </row>
    <row r="132" spans="1:9" x14ac:dyDescent="0.2">
      <c r="I132" s="65"/>
    </row>
    <row r="133" spans="1:9" ht="15.75" x14ac:dyDescent="0.25">
      <c r="B133" s="12" t="s">
        <v>20</v>
      </c>
      <c r="I133" s="65"/>
    </row>
    <row r="134" spans="1:9" ht="15.75" x14ac:dyDescent="0.25">
      <c r="B134" s="12"/>
      <c r="I134" s="65"/>
    </row>
    <row r="135" spans="1:9" x14ac:dyDescent="0.2">
      <c r="B135" t="s">
        <v>18</v>
      </c>
      <c r="I135" s="65"/>
    </row>
    <row r="136" spans="1:9" x14ac:dyDescent="0.2">
      <c r="I136" s="65"/>
    </row>
    <row r="137" spans="1:9" x14ac:dyDescent="0.2">
      <c r="B137" s="4" t="s">
        <v>35</v>
      </c>
      <c r="I137" s="65"/>
    </row>
    <row r="138" spans="1:9" x14ac:dyDescent="0.2">
      <c r="B138" t="s">
        <v>36</v>
      </c>
      <c r="I138" s="65"/>
    </row>
    <row r="139" spans="1:9" x14ac:dyDescent="0.2">
      <c r="B139" t="s">
        <v>21</v>
      </c>
      <c r="I139" s="65"/>
    </row>
    <row r="140" spans="1:9" x14ac:dyDescent="0.2">
      <c r="I140" s="65"/>
    </row>
    <row r="141" spans="1:9" x14ac:dyDescent="0.2">
      <c r="B141" s="4" t="s">
        <v>19</v>
      </c>
      <c r="I141" s="65"/>
    </row>
    <row r="142" spans="1:9" x14ac:dyDescent="0.2">
      <c r="B142" t="s">
        <v>30</v>
      </c>
      <c r="I142" s="65"/>
    </row>
    <row r="143" spans="1:9" x14ac:dyDescent="0.2">
      <c r="B143" t="s">
        <v>22</v>
      </c>
      <c r="I143" s="65"/>
    </row>
    <row r="144" spans="1:9" x14ac:dyDescent="0.2">
      <c r="B144" t="s">
        <v>23</v>
      </c>
      <c r="I144" s="65"/>
    </row>
    <row r="145" spans="1:9" x14ac:dyDescent="0.2">
      <c r="I145" s="65"/>
    </row>
    <row r="146" spans="1:9" x14ac:dyDescent="0.2">
      <c r="B146" s="4" t="s">
        <v>24</v>
      </c>
      <c r="C146">
        <v>-70000</v>
      </c>
      <c r="I146" s="65"/>
    </row>
    <row r="147" spans="1:9" x14ac:dyDescent="0.2">
      <c r="B147" t="s">
        <v>25</v>
      </c>
      <c r="C147">
        <v>12000</v>
      </c>
      <c r="I147" s="65"/>
    </row>
    <row r="148" spans="1:9" x14ac:dyDescent="0.2">
      <c r="B148" t="s">
        <v>26</v>
      </c>
      <c r="C148">
        <v>12500</v>
      </c>
      <c r="I148" s="65"/>
    </row>
    <row r="149" spans="1:9" x14ac:dyDescent="0.2">
      <c r="B149" t="s">
        <v>27</v>
      </c>
      <c r="C149">
        <v>14200</v>
      </c>
      <c r="I149" s="65"/>
    </row>
    <row r="150" spans="1:9" x14ac:dyDescent="0.2">
      <c r="B150" t="s">
        <v>28</v>
      </c>
      <c r="C150">
        <v>16300</v>
      </c>
      <c r="I150" s="65"/>
    </row>
    <row r="151" spans="1:9" x14ac:dyDescent="0.2">
      <c r="B151" t="s">
        <v>29</v>
      </c>
      <c r="C151">
        <v>18800</v>
      </c>
      <c r="I151" s="65"/>
    </row>
    <row r="152" spans="1:9" x14ac:dyDescent="0.2">
      <c r="I152" s="65"/>
    </row>
    <row r="153" spans="1:9" ht="23.25" x14ac:dyDescent="0.35">
      <c r="B153" t="s">
        <v>31</v>
      </c>
      <c r="C153" s="76"/>
      <c r="D153" s="2"/>
      <c r="E153" s="86">
        <f>IRR(C146:C150)</f>
        <v>-8.5783149098557443E-2</v>
      </c>
      <c r="I153" s="65"/>
    </row>
    <row r="154" spans="1:9" ht="23.25" x14ac:dyDescent="0.35">
      <c r="B154" t="s">
        <v>32</v>
      </c>
      <c r="C154" s="76"/>
      <c r="E154" s="86">
        <f>IRR(C146:C151)</f>
        <v>1.6556414223253713E-2</v>
      </c>
      <c r="I154" s="65"/>
    </row>
    <row r="155" spans="1:9" x14ac:dyDescent="0.2">
      <c r="I155" s="65"/>
    </row>
    <row r="156" spans="1:9" x14ac:dyDescent="0.2">
      <c r="I156" s="65"/>
    </row>
    <row r="157" spans="1:9" ht="15.75" x14ac:dyDescent="0.25">
      <c r="A157" s="6" t="s">
        <v>34</v>
      </c>
      <c r="I157" s="65"/>
    </row>
    <row r="158" spans="1:9" x14ac:dyDescent="0.2">
      <c r="I158" s="65"/>
    </row>
    <row r="159" spans="1:9" ht="15.75" x14ac:dyDescent="0.25">
      <c r="B159" s="12" t="s">
        <v>33</v>
      </c>
      <c r="I159" s="65"/>
    </row>
    <row r="160" spans="1:9" x14ac:dyDescent="0.2">
      <c r="I160" s="65"/>
    </row>
    <row r="161" spans="2:9" x14ac:dyDescent="0.2">
      <c r="B161" t="s">
        <v>37</v>
      </c>
      <c r="I161" s="65"/>
    </row>
    <row r="162" spans="2:9" x14ac:dyDescent="0.2">
      <c r="I162" s="65"/>
    </row>
    <row r="163" spans="2:9" x14ac:dyDescent="0.2">
      <c r="B163" t="s">
        <v>38</v>
      </c>
      <c r="I163" s="65"/>
    </row>
    <row r="164" spans="2:9" x14ac:dyDescent="0.2">
      <c r="B164" t="s">
        <v>39</v>
      </c>
      <c r="I164" s="65"/>
    </row>
    <row r="165" spans="2:9" x14ac:dyDescent="0.2">
      <c r="I165" s="65"/>
    </row>
    <row r="166" spans="2:9" x14ac:dyDescent="0.2">
      <c r="I166" s="65"/>
    </row>
    <row r="167" spans="2:9" x14ac:dyDescent="0.2">
      <c r="I167" s="65"/>
    </row>
    <row r="168" spans="2:9" x14ac:dyDescent="0.2">
      <c r="I168" s="65"/>
    </row>
    <row r="169" spans="2:9" x14ac:dyDescent="0.2">
      <c r="I169" s="65"/>
    </row>
    <row r="170" spans="2:9" x14ac:dyDescent="0.2">
      <c r="B170" s="4" t="s">
        <v>19</v>
      </c>
      <c r="I170" s="65"/>
    </row>
    <row r="171" spans="2:9" x14ac:dyDescent="0.2">
      <c r="I171" s="65"/>
    </row>
    <row r="172" spans="2:9" x14ac:dyDescent="0.2">
      <c r="B172" t="s">
        <v>40</v>
      </c>
      <c r="I172" s="65"/>
    </row>
    <row r="173" spans="2:9" x14ac:dyDescent="0.2">
      <c r="B173" t="s">
        <v>41</v>
      </c>
      <c r="I173" s="65"/>
    </row>
    <row r="174" spans="2:9" x14ac:dyDescent="0.2">
      <c r="B174" t="s">
        <v>42</v>
      </c>
      <c r="I174" s="65"/>
    </row>
    <row r="175" spans="2:9" x14ac:dyDescent="0.2">
      <c r="B175" t="s">
        <v>43</v>
      </c>
      <c r="I175" s="65"/>
    </row>
    <row r="176" spans="2:9" x14ac:dyDescent="0.2">
      <c r="I176" s="65"/>
    </row>
    <row r="177" spans="1:9" x14ac:dyDescent="0.2">
      <c r="B177" s="4" t="s">
        <v>24</v>
      </c>
      <c r="C177" s="13">
        <v>-120000</v>
      </c>
      <c r="I177" s="65"/>
    </row>
    <row r="178" spans="1:9" x14ac:dyDescent="0.2">
      <c r="B178" t="s">
        <v>44</v>
      </c>
      <c r="C178">
        <v>39000</v>
      </c>
      <c r="I178" s="65"/>
    </row>
    <row r="179" spans="1:9" x14ac:dyDescent="0.2">
      <c r="B179" t="s">
        <v>45</v>
      </c>
      <c r="C179">
        <v>30000</v>
      </c>
      <c r="I179" s="65"/>
    </row>
    <row r="180" spans="1:9" x14ac:dyDescent="0.2">
      <c r="B180" t="s">
        <v>46</v>
      </c>
      <c r="C180">
        <v>21000</v>
      </c>
      <c r="I180" s="65"/>
    </row>
    <row r="181" spans="1:9" x14ac:dyDescent="0.2">
      <c r="B181" t="s">
        <v>47</v>
      </c>
      <c r="C181">
        <v>37000</v>
      </c>
      <c r="I181" s="65"/>
    </row>
    <row r="182" spans="1:9" x14ac:dyDescent="0.2">
      <c r="B182" t="s">
        <v>48</v>
      </c>
      <c r="C182">
        <v>46000</v>
      </c>
      <c r="I182" s="65"/>
    </row>
    <row r="183" spans="1:9" x14ac:dyDescent="0.2">
      <c r="I183" s="65"/>
    </row>
    <row r="184" spans="1:9" x14ac:dyDescent="0.2">
      <c r="B184" t="s">
        <v>49</v>
      </c>
      <c r="C184" s="2">
        <v>0.1</v>
      </c>
      <c r="I184" s="65"/>
    </row>
    <row r="185" spans="1:9" x14ac:dyDescent="0.2">
      <c r="B185" t="s">
        <v>50</v>
      </c>
      <c r="C185" s="2">
        <v>0.12</v>
      </c>
      <c r="I185" s="65"/>
    </row>
    <row r="186" spans="1:9" x14ac:dyDescent="0.2">
      <c r="I186" s="65"/>
    </row>
    <row r="187" spans="1:9" x14ac:dyDescent="0.2">
      <c r="B187" t="s">
        <v>51</v>
      </c>
      <c r="C187" s="25">
        <f>MIRR(C177:C180,C184,C185)</f>
        <v>-4.8044655249980806E-2</v>
      </c>
      <c r="I187" s="65"/>
    </row>
    <row r="188" spans="1:9" x14ac:dyDescent="0.2">
      <c r="B188" t="s">
        <v>52</v>
      </c>
      <c r="C188" s="25">
        <f>MIRR(C177:C181,C184,C185)</f>
        <v>6.2522011677732081E-2</v>
      </c>
      <c r="I188" s="65"/>
    </row>
    <row r="189" spans="1:9" x14ac:dyDescent="0.2">
      <c r="B189" t="s">
        <v>53</v>
      </c>
      <c r="C189" s="25">
        <f>MIRR(C177:C182,C184,C185)</f>
        <v>0.12609413036590511</v>
      </c>
      <c r="I189" s="65"/>
    </row>
    <row r="190" spans="1:9" x14ac:dyDescent="0.2">
      <c r="I190" s="65"/>
    </row>
    <row r="191" spans="1:9" x14ac:dyDescent="0.2">
      <c r="I191" s="65"/>
    </row>
    <row r="192" spans="1:9" ht="15.75" x14ac:dyDescent="0.25">
      <c r="A192" s="6" t="s">
        <v>94</v>
      </c>
      <c r="I192" s="65"/>
    </row>
    <row r="193" spans="2:9" x14ac:dyDescent="0.2">
      <c r="I193" s="65"/>
    </row>
    <row r="194" spans="2:9" ht="15.75" x14ac:dyDescent="0.25">
      <c r="B194" s="12" t="s">
        <v>95</v>
      </c>
      <c r="I194" s="65"/>
    </row>
    <row r="195" spans="2:9" x14ac:dyDescent="0.2">
      <c r="I195" s="65"/>
    </row>
    <row r="196" spans="2:9" x14ac:dyDescent="0.2">
      <c r="B196" t="s">
        <v>96</v>
      </c>
      <c r="I196" s="65"/>
    </row>
    <row r="197" spans="2:9" x14ac:dyDescent="0.2">
      <c r="B197" t="s">
        <v>97</v>
      </c>
      <c r="I197" s="65"/>
    </row>
    <row r="198" spans="2:9" x14ac:dyDescent="0.2">
      <c r="B198" t="s">
        <v>98</v>
      </c>
      <c r="I198" s="65"/>
    </row>
    <row r="199" spans="2:9" x14ac:dyDescent="0.2">
      <c r="I199" s="65"/>
    </row>
    <row r="200" spans="2:9" x14ac:dyDescent="0.2">
      <c r="B200" t="s">
        <v>199</v>
      </c>
      <c r="I200" s="65"/>
    </row>
    <row r="201" spans="2:9" x14ac:dyDescent="0.2">
      <c r="B201" t="s">
        <v>99</v>
      </c>
      <c r="I201" s="65"/>
    </row>
    <row r="202" spans="2:9" x14ac:dyDescent="0.2">
      <c r="B202" t="s">
        <v>200</v>
      </c>
      <c r="I202" s="65"/>
    </row>
    <row r="203" spans="2:9" x14ac:dyDescent="0.2">
      <c r="I203" s="65"/>
    </row>
    <row r="204" spans="2:9" x14ac:dyDescent="0.2">
      <c r="I204" s="65"/>
    </row>
    <row r="205" spans="2:9" x14ac:dyDescent="0.2">
      <c r="B205" s="4" t="s">
        <v>19</v>
      </c>
      <c r="I205" s="65"/>
    </row>
    <row r="206" spans="2:9" x14ac:dyDescent="0.2">
      <c r="B206" t="s">
        <v>122</v>
      </c>
      <c r="I206" s="65"/>
    </row>
    <row r="207" spans="2:9" x14ac:dyDescent="0.2">
      <c r="B207" t="s">
        <v>100</v>
      </c>
      <c r="I207" s="65"/>
    </row>
    <row r="208" spans="2:9" x14ac:dyDescent="0.2">
      <c r="I208" s="65"/>
    </row>
    <row r="209" spans="2:9" x14ac:dyDescent="0.2">
      <c r="I209" s="65"/>
    </row>
    <row r="210" spans="2:9" x14ac:dyDescent="0.2">
      <c r="B210" t="s">
        <v>24</v>
      </c>
      <c r="C210">
        <v>-40000</v>
      </c>
      <c r="I210" s="65"/>
    </row>
    <row r="211" spans="2:9" x14ac:dyDescent="0.2">
      <c r="B211" t="s">
        <v>101</v>
      </c>
      <c r="C211">
        <v>8000</v>
      </c>
      <c r="I211" s="65"/>
    </row>
    <row r="212" spans="2:9" x14ac:dyDescent="0.2">
      <c r="B212" t="s">
        <v>102</v>
      </c>
      <c r="C212">
        <v>9200</v>
      </c>
      <c r="I212" s="65"/>
    </row>
    <row r="213" spans="2:9" x14ac:dyDescent="0.2">
      <c r="B213" t="s">
        <v>103</v>
      </c>
      <c r="C213">
        <v>10000</v>
      </c>
      <c r="I213" s="65"/>
    </row>
    <row r="214" spans="2:9" x14ac:dyDescent="0.2">
      <c r="B214" t="s">
        <v>104</v>
      </c>
      <c r="C214">
        <v>12000</v>
      </c>
      <c r="I214" s="65"/>
    </row>
    <row r="215" spans="2:9" x14ac:dyDescent="0.2">
      <c r="B215" t="s">
        <v>105</v>
      </c>
      <c r="C215">
        <v>14500</v>
      </c>
      <c r="I215" s="65"/>
    </row>
    <row r="216" spans="2:9" x14ac:dyDescent="0.2">
      <c r="I216" s="65"/>
    </row>
    <row r="217" spans="2:9" x14ac:dyDescent="0.2">
      <c r="B217" t="s">
        <v>106</v>
      </c>
      <c r="C217" s="2">
        <v>0.08</v>
      </c>
      <c r="I217" s="65"/>
    </row>
    <row r="218" spans="2:9" x14ac:dyDescent="0.2">
      <c r="I218" s="65"/>
    </row>
    <row r="219" spans="2:9" ht="15" x14ac:dyDescent="0.25">
      <c r="B219" t="s">
        <v>107</v>
      </c>
      <c r="C219" s="16"/>
      <c r="D219" s="17"/>
      <c r="E219" s="82">
        <f>NPV(C217,C211:C215)+C210</f>
        <v>1922.0615549323702</v>
      </c>
      <c r="I219" s="65"/>
    </row>
    <row r="220" spans="2:9" x14ac:dyDescent="0.2">
      <c r="I220" s="65"/>
    </row>
    <row r="221" spans="2:9" x14ac:dyDescent="0.2">
      <c r="I221" s="65"/>
    </row>
    <row r="222" spans="2:9" x14ac:dyDescent="0.2">
      <c r="I222" s="65"/>
    </row>
    <row r="223" spans="2:9" x14ac:dyDescent="0.2">
      <c r="I223" s="65"/>
    </row>
    <row r="224" spans="2:9" x14ac:dyDescent="0.2">
      <c r="I224" s="65"/>
    </row>
    <row r="225" spans="9:9" x14ac:dyDescent="0.2">
      <c r="I225" s="65"/>
    </row>
    <row r="226" spans="9:9" x14ac:dyDescent="0.2">
      <c r="I226" s="65"/>
    </row>
    <row r="227" spans="9:9" x14ac:dyDescent="0.2">
      <c r="I227" s="65"/>
    </row>
    <row r="228" spans="9:9" x14ac:dyDescent="0.2">
      <c r="I228" s="65"/>
    </row>
    <row r="229" spans="9:9" x14ac:dyDescent="0.2">
      <c r="I229" s="65"/>
    </row>
    <row r="230" spans="9:9" x14ac:dyDescent="0.2">
      <c r="I230" s="65"/>
    </row>
    <row r="231" spans="9:9" x14ac:dyDescent="0.2">
      <c r="I231" s="65"/>
    </row>
    <row r="232" spans="9:9" x14ac:dyDescent="0.2">
      <c r="I232" s="65"/>
    </row>
    <row r="233" spans="9:9" x14ac:dyDescent="0.2">
      <c r="I233" s="65"/>
    </row>
    <row r="234" spans="9:9" x14ac:dyDescent="0.2">
      <c r="I234" s="65"/>
    </row>
    <row r="235" spans="9:9" x14ac:dyDescent="0.2">
      <c r="I235" s="65"/>
    </row>
    <row r="236" spans="9:9" x14ac:dyDescent="0.2">
      <c r="I236" s="65"/>
    </row>
    <row r="237" spans="9:9" x14ac:dyDescent="0.2">
      <c r="I237" s="65"/>
    </row>
    <row r="238" spans="9:9" x14ac:dyDescent="0.2">
      <c r="I238" s="65"/>
    </row>
    <row r="239" spans="9:9" x14ac:dyDescent="0.2">
      <c r="I239" s="65"/>
    </row>
    <row r="240" spans="9:9" x14ac:dyDescent="0.2">
      <c r="I240" s="65"/>
    </row>
    <row r="241" spans="9:9" x14ac:dyDescent="0.2">
      <c r="I241" s="65"/>
    </row>
    <row r="242" spans="9:9" x14ac:dyDescent="0.2">
      <c r="I242" s="65"/>
    </row>
    <row r="243" spans="9:9" x14ac:dyDescent="0.2">
      <c r="I243" s="65"/>
    </row>
    <row r="244" spans="9:9" x14ac:dyDescent="0.2">
      <c r="I244" s="65"/>
    </row>
    <row r="245" spans="9:9" x14ac:dyDescent="0.2">
      <c r="I245" s="65"/>
    </row>
    <row r="246" spans="9:9" x14ac:dyDescent="0.2">
      <c r="I246" s="65"/>
    </row>
    <row r="247" spans="9:9" x14ac:dyDescent="0.2">
      <c r="I247" s="65"/>
    </row>
    <row r="248" spans="9:9" x14ac:dyDescent="0.2">
      <c r="I248" s="65"/>
    </row>
    <row r="249" spans="9:9" x14ac:dyDescent="0.2">
      <c r="I249" s="65"/>
    </row>
    <row r="250" spans="9:9" x14ac:dyDescent="0.2">
      <c r="I250" s="65"/>
    </row>
    <row r="251" spans="9:9" x14ac:dyDescent="0.2">
      <c r="I251" s="65"/>
    </row>
    <row r="252" spans="9:9" x14ac:dyDescent="0.2">
      <c r="I252" s="65"/>
    </row>
    <row r="253" spans="9:9" x14ac:dyDescent="0.2">
      <c r="I253" s="65"/>
    </row>
    <row r="254" spans="9:9" x14ac:dyDescent="0.2">
      <c r="I254" s="65"/>
    </row>
    <row r="255" spans="9:9" x14ac:dyDescent="0.2">
      <c r="I255" s="65"/>
    </row>
    <row r="256" spans="9:9" x14ac:dyDescent="0.2">
      <c r="I256" s="65"/>
    </row>
    <row r="257" spans="9:9" x14ac:dyDescent="0.2">
      <c r="I257" s="65"/>
    </row>
    <row r="258" spans="9:9" x14ac:dyDescent="0.2">
      <c r="I258" s="65"/>
    </row>
    <row r="259" spans="9:9" x14ac:dyDescent="0.2">
      <c r="I259" s="65"/>
    </row>
    <row r="260" spans="9:9" x14ac:dyDescent="0.2">
      <c r="I260" s="65"/>
    </row>
    <row r="261" spans="9:9" x14ac:dyDescent="0.2">
      <c r="I261" s="65"/>
    </row>
    <row r="262" spans="9:9" x14ac:dyDescent="0.2">
      <c r="I262" s="65"/>
    </row>
    <row r="263" spans="9:9" x14ac:dyDescent="0.2">
      <c r="I263" s="65"/>
    </row>
    <row r="264" spans="9:9" x14ac:dyDescent="0.2">
      <c r="I264" s="65"/>
    </row>
    <row r="265" spans="9:9" x14ac:dyDescent="0.2">
      <c r="I265" s="65"/>
    </row>
    <row r="266" spans="9:9" x14ac:dyDescent="0.2">
      <c r="I266" s="65"/>
    </row>
    <row r="267" spans="9:9" x14ac:dyDescent="0.2">
      <c r="I267" s="65"/>
    </row>
    <row r="268" spans="9:9" x14ac:dyDescent="0.2">
      <c r="I268" s="65"/>
    </row>
    <row r="269" spans="9:9" x14ac:dyDescent="0.2">
      <c r="I269" s="65"/>
    </row>
    <row r="270" spans="9:9" x14ac:dyDescent="0.2">
      <c r="I270" s="65"/>
    </row>
    <row r="271" spans="9:9" x14ac:dyDescent="0.2">
      <c r="I271" s="65"/>
    </row>
    <row r="272" spans="9:9" x14ac:dyDescent="0.2">
      <c r="I272" s="65"/>
    </row>
    <row r="273" spans="9:9" x14ac:dyDescent="0.2">
      <c r="I273" s="65"/>
    </row>
    <row r="274" spans="9:9" x14ac:dyDescent="0.2">
      <c r="I274" s="65"/>
    </row>
    <row r="275" spans="9:9" x14ac:dyDescent="0.2">
      <c r="I275" s="65"/>
    </row>
    <row r="276" spans="9:9" x14ac:dyDescent="0.2">
      <c r="I276" s="65"/>
    </row>
    <row r="277" spans="9:9" x14ac:dyDescent="0.2">
      <c r="I277" s="65"/>
    </row>
    <row r="278" spans="9:9" x14ac:dyDescent="0.2">
      <c r="I278" s="65"/>
    </row>
    <row r="279" spans="9:9" x14ac:dyDescent="0.2">
      <c r="I279" s="65"/>
    </row>
    <row r="280" spans="9:9" x14ac:dyDescent="0.2">
      <c r="I280" s="65"/>
    </row>
    <row r="281" spans="9:9" x14ac:dyDescent="0.2">
      <c r="I281" s="65"/>
    </row>
    <row r="282" spans="9:9" x14ac:dyDescent="0.2">
      <c r="I282" s="65"/>
    </row>
    <row r="283" spans="9:9" x14ac:dyDescent="0.2">
      <c r="I283" s="65"/>
    </row>
    <row r="284" spans="9:9" x14ac:dyDescent="0.2">
      <c r="I284" s="65"/>
    </row>
    <row r="285" spans="9:9" x14ac:dyDescent="0.2">
      <c r="I285" s="65"/>
    </row>
    <row r="286" spans="9:9" x14ac:dyDescent="0.2">
      <c r="I286" s="65"/>
    </row>
    <row r="287" spans="9:9" x14ac:dyDescent="0.2">
      <c r="I287" s="65"/>
    </row>
    <row r="288" spans="9:9" x14ac:dyDescent="0.2">
      <c r="I288" s="65"/>
    </row>
    <row r="289" spans="9:9" x14ac:dyDescent="0.2">
      <c r="I289" s="65"/>
    </row>
    <row r="290" spans="9:9" x14ac:dyDescent="0.2">
      <c r="I290" s="65"/>
    </row>
    <row r="291" spans="9:9" x14ac:dyDescent="0.2">
      <c r="I291" s="65"/>
    </row>
    <row r="292" spans="9:9" x14ac:dyDescent="0.2">
      <c r="I292" s="65"/>
    </row>
    <row r="293" spans="9:9" x14ac:dyDescent="0.2">
      <c r="I293" s="65"/>
    </row>
    <row r="294" spans="9:9" x14ac:dyDescent="0.2">
      <c r="I294" s="65"/>
    </row>
    <row r="295" spans="9:9" x14ac:dyDescent="0.2">
      <c r="I295" s="65"/>
    </row>
    <row r="296" spans="9:9" x14ac:dyDescent="0.2">
      <c r="I296" s="65"/>
    </row>
    <row r="297" spans="9:9" x14ac:dyDescent="0.2">
      <c r="I297" s="65"/>
    </row>
    <row r="298" spans="9:9" x14ac:dyDescent="0.2">
      <c r="I298" s="65"/>
    </row>
    <row r="299" spans="9:9" x14ac:dyDescent="0.2">
      <c r="I299" s="65"/>
    </row>
    <row r="300" spans="9:9" x14ac:dyDescent="0.2">
      <c r="I300" s="65"/>
    </row>
    <row r="301" spans="9:9" x14ac:dyDescent="0.2">
      <c r="I301" s="65"/>
    </row>
    <row r="302" spans="9:9" x14ac:dyDescent="0.2">
      <c r="I302" s="65"/>
    </row>
    <row r="303" spans="9:9" x14ac:dyDescent="0.2">
      <c r="I303" s="65"/>
    </row>
    <row r="304" spans="9:9" x14ac:dyDescent="0.2">
      <c r="I304" s="65"/>
    </row>
    <row r="305" spans="9:9" x14ac:dyDescent="0.2">
      <c r="I305" s="65"/>
    </row>
    <row r="306" spans="9:9" x14ac:dyDescent="0.2">
      <c r="I306" s="65"/>
    </row>
    <row r="307" spans="9:9" x14ac:dyDescent="0.2">
      <c r="I307" s="65"/>
    </row>
    <row r="308" spans="9:9" x14ac:dyDescent="0.2">
      <c r="I308" s="65"/>
    </row>
    <row r="309" spans="9:9" x14ac:dyDescent="0.2">
      <c r="I309" s="65"/>
    </row>
    <row r="310" spans="9:9" x14ac:dyDescent="0.2">
      <c r="I310" s="65"/>
    </row>
    <row r="311" spans="9:9" x14ac:dyDescent="0.2">
      <c r="I311" s="65"/>
    </row>
    <row r="312" spans="9:9" x14ac:dyDescent="0.2">
      <c r="I312" s="65"/>
    </row>
    <row r="313" spans="9:9" x14ac:dyDescent="0.2">
      <c r="I313" s="65"/>
    </row>
    <row r="314" spans="9:9" x14ac:dyDescent="0.2">
      <c r="I314" s="65"/>
    </row>
    <row r="315" spans="9:9" x14ac:dyDescent="0.2">
      <c r="I315" s="65"/>
    </row>
    <row r="316" spans="9:9" x14ac:dyDescent="0.2">
      <c r="I316" s="65"/>
    </row>
    <row r="317" spans="9:9" x14ac:dyDescent="0.2">
      <c r="I317" s="65"/>
    </row>
    <row r="318" spans="9:9" x14ac:dyDescent="0.2">
      <c r="I318" s="65"/>
    </row>
    <row r="319" spans="9:9" x14ac:dyDescent="0.2">
      <c r="I319" s="65"/>
    </row>
    <row r="320" spans="9:9" x14ac:dyDescent="0.2">
      <c r="I320" s="65"/>
    </row>
    <row r="321" spans="9:9" x14ac:dyDescent="0.2">
      <c r="I321" s="65"/>
    </row>
    <row r="322" spans="9:9" x14ac:dyDescent="0.2">
      <c r="I322" s="65"/>
    </row>
    <row r="323" spans="9:9" x14ac:dyDescent="0.2">
      <c r="I323" s="65"/>
    </row>
    <row r="324" spans="9:9" x14ac:dyDescent="0.2">
      <c r="I324" s="65"/>
    </row>
    <row r="325" spans="9:9" x14ac:dyDescent="0.2">
      <c r="I325" s="65"/>
    </row>
    <row r="326" spans="9:9" x14ac:dyDescent="0.2">
      <c r="I326" s="65"/>
    </row>
    <row r="327" spans="9:9" x14ac:dyDescent="0.2">
      <c r="I327" s="65"/>
    </row>
    <row r="328" spans="9:9" x14ac:dyDescent="0.2">
      <c r="I328" s="65"/>
    </row>
    <row r="329" spans="9:9" x14ac:dyDescent="0.2">
      <c r="I329" s="65"/>
    </row>
    <row r="330" spans="9:9" x14ac:dyDescent="0.2">
      <c r="I330" s="65"/>
    </row>
    <row r="331" spans="9:9" x14ac:dyDescent="0.2">
      <c r="I331" s="65"/>
    </row>
    <row r="332" spans="9:9" x14ac:dyDescent="0.2">
      <c r="I332" s="65"/>
    </row>
    <row r="333" spans="9:9" x14ac:dyDescent="0.2">
      <c r="I333" s="65"/>
    </row>
    <row r="334" spans="9:9" x14ac:dyDescent="0.2">
      <c r="I334" s="65"/>
    </row>
    <row r="335" spans="9:9" x14ac:dyDescent="0.2">
      <c r="I335" s="65"/>
    </row>
    <row r="336" spans="9:9" x14ac:dyDescent="0.2">
      <c r="I336" s="65"/>
    </row>
    <row r="337" spans="9:9" x14ac:dyDescent="0.2">
      <c r="I337" s="65"/>
    </row>
    <row r="338" spans="9:9" x14ac:dyDescent="0.2">
      <c r="I338" s="65"/>
    </row>
    <row r="339" spans="9:9" x14ac:dyDescent="0.2">
      <c r="I339" s="65"/>
    </row>
    <row r="340" spans="9:9" x14ac:dyDescent="0.2">
      <c r="I340" s="65"/>
    </row>
    <row r="341" spans="9:9" x14ac:dyDescent="0.2">
      <c r="I341" s="65"/>
    </row>
    <row r="342" spans="9:9" x14ac:dyDescent="0.2">
      <c r="I342" s="65"/>
    </row>
    <row r="343" spans="9:9" x14ac:dyDescent="0.2">
      <c r="I343" s="65"/>
    </row>
    <row r="344" spans="9:9" x14ac:dyDescent="0.2">
      <c r="I344" s="65"/>
    </row>
    <row r="345" spans="9:9" x14ac:dyDescent="0.2">
      <c r="I345" s="65"/>
    </row>
    <row r="346" spans="9:9" x14ac:dyDescent="0.2">
      <c r="I346" s="65"/>
    </row>
    <row r="347" spans="9:9" x14ac:dyDescent="0.2">
      <c r="I347" s="65"/>
    </row>
    <row r="348" spans="9:9" x14ac:dyDescent="0.2">
      <c r="I348" s="65"/>
    </row>
    <row r="349" spans="9:9" x14ac:dyDescent="0.2">
      <c r="I349" s="65"/>
    </row>
    <row r="350" spans="9:9" x14ac:dyDescent="0.2">
      <c r="I350" s="65"/>
    </row>
    <row r="351" spans="9:9" x14ac:dyDescent="0.2">
      <c r="I351" s="65"/>
    </row>
    <row r="352" spans="9:9" x14ac:dyDescent="0.2">
      <c r="I352" s="65"/>
    </row>
    <row r="353" spans="9:9" x14ac:dyDescent="0.2">
      <c r="I353" s="65"/>
    </row>
    <row r="354" spans="9:9" x14ac:dyDescent="0.2">
      <c r="I354" s="65"/>
    </row>
    <row r="355" spans="9:9" x14ac:dyDescent="0.2">
      <c r="I355" s="65"/>
    </row>
    <row r="356" spans="9:9" x14ac:dyDescent="0.2">
      <c r="I356" s="65"/>
    </row>
    <row r="357" spans="9:9" x14ac:dyDescent="0.2">
      <c r="I357" s="65"/>
    </row>
    <row r="358" spans="9:9" x14ac:dyDescent="0.2">
      <c r="I358" s="65"/>
    </row>
    <row r="359" spans="9:9" x14ac:dyDescent="0.2">
      <c r="I359" s="65"/>
    </row>
    <row r="360" spans="9:9" x14ac:dyDescent="0.2">
      <c r="I360" s="65"/>
    </row>
    <row r="361" spans="9:9" x14ac:dyDescent="0.2">
      <c r="I361" s="65"/>
    </row>
    <row r="362" spans="9:9" x14ac:dyDescent="0.2">
      <c r="I362" s="65"/>
    </row>
    <row r="363" spans="9:9" x14ac:dyDescent="0.2">
      <c r="I363" s="65"/>
    </row>
    <row r="364" spans="9:9" x14ac:dyDescent="0.2">
      <c r="I364" s="65"/>
    </row>
    <row r="365" spans="9:9" x14ac:dyDescent="0.2">
      <c r="I365" s="65"/>
    </row>
    <row r="366" spans="9:9" x14ac:dyDescent="0.2">
      <c r="I366" s="65"/>
    </row>
    <row r="367" spans="9:9" x14ac:dyDescent="0.2">
      <c r="I367" s="65"/>
    </row>
    <row r="368" spans="9:9" x14ac:dyDescent="0.2">
      <c r="I368" s="65"/>
    </row>
    <row r="369" spans="9:9" x14ac:dyDescent="0.2">
      <c r="I369" s="65"/>
    </row>
    <row r="370" spans="9:9" x14ac:dyDescent="0.2">
      <c r="I370" s="65"/>
    </row>
    <row r="371" spans="9:9" x14ac:dyDescent="0.2">
      <c r="I371" s="65"/>
    </row>
    <row r="372" spans="9:9" x14ac:dyDescent="0.2">
      <c r="I372" s="65"/>
    </row>
    <row r="373" spans="9:9" x14ac:dyDescent="0.2">
      <c r="I373" s="65"/>
    </row>
    <row r="374" spans="9:9" x14ac:dyDescent="0.2">
      <c r="I374" s="65"/>
    </row>
    <row r="375" spans="9:9" x14ac:dyDescent="0.2">
      <c r="I375" s="65"/>
    </row>
    <row r="376" spans="9:9" x14ac:dyDescent="0.2">
      <c r="I376" s="65"/>
    </row>
    <row r="377" spans="9:9" x14ac:dyDescent="0.2">
      <c r="I377" s="65"/>
    </row>
    <row r="378" spans="9:9" x14ac:dyDescent="0.2">
      <c r="I378" s="65"/>
    </row>
    <row r="379" spans="9:9" x14ac:dyDescent="0.2">
      <c r="I379" s="65"/>
    </row>
    <row r="380" spans="9:9" x14ac:dyDescent="0.2">
      <c r="I380" s="65"/>
    </row>
    <row r="381" spans="9:9" x14ac:dyDescent="0.2">
      <c r="I381" s="65"/>
    </row>
    <row r="382" spans="9:9" x14ac:dyDescent="0.2">
      <c r="I382" s="65"/>
    </row>
    <row r="383" spans="9:9" x14ac:dyDescent="0.2">
      <c r="I383" s="65"/>
    </row>
    <row r="384" spans="9:9" x14ac:dyDescent="0.2">
      <c r="I384" s="65"/>
    </row>
    <row r="385" spans="9:9" x14ac:dyDescent="0.2">
      <c r="I385" s="65"/>
    </row>
    <row r="386" spans="9:9" x14ac:dyDescent="0.2">
      <c r="I386" s="65"/>
    </row>
    <row r="387" spans="9:9" x14ac:dyDescent="0.2">
      <c r="I387" s="65"/>
    </row>
    <row r="388" spans="9:9" x14ac:dyDescent="0.2">
      <c r="I388" s="65"/>
    </row>
    <row r="389" spans="9:9" x14ac:dyDescent="0.2">
      <c r="I389" s="65"/>
    </row>
    <row r="390" spans="9:9" x14ac:dyDescent="0.2">
      <c r="I390" s="65"/>
    </row>
    <row r="391" spans="9:9" x14ac:dyDescent="0.2">
      <c r="I391" s="65"/>
    </row>
    <row r="392" spans="9:9" x14ac:dyDescent="0.2">
      <c r="I392" s="65"/>
    </row>
    <row r="393" spans="9:9" x14ac:dyDescent="0.2">
      <c r="I393" s="65"/>
    </row>
    <row r="394" spans="9:9" x14ac:dyDescent="0.2">
      <c r="I394" s="65"/>
    </row>
    <row r="395" spans="9:9" x14ac:dyDescent="0.2">
      <c r="I395" s="65"/>
    </row>
    <row r="396" spans="9:9" x14ac:dyDescent="0.2">
      <c r="I396" s="65"/>
    </row>
    <row r="397" spans="9:9" x14ac:dyDescent="0.2">
      <c r="I397" s="65"/>
    </row>
    <row r="398" spans="9:9" x14ac:dyDescent="0.2">
      <c r="I398" s="65"/>
    </row>
    <row r="399" spans="9:9" x14ac:dyDescent="0.2">
      <c r="I399" s="65"/>
    </row>
    <row r="400" spans="9:9" x14ac:dyDescent="0.2">
      <c r="I400" s="65"/>
    </row>
    <row r="401" spans="9:9" x14ac:dyDescent="0.2">
      <c r="I401" s="65"/>
    </row>
    <row r="402" spans="9:9" x14ac:dyDescent="0.2">
      <c r="I402" s="65"/>
    </row>
    <row r="403" spans="9:9" x14ac:dyDescent="0.2">
      <c r="I403" s="65"/>
    </row>
    <row r="404" spans="9:9" x14ac:dyDescent="0.2">
      <c r="I404" s="65"/>
    </row>
    <row r="405" spans="9:9" x14ac:dyDescent="0.2">
      <c r="I405" s="65"/>
    </row>
    <row r="406" spans="9:9" x14ac:dyDescent="0.2">
      <c r="I406" s="65"/>
    </row>
    <row r="407" spans="9:9" x14ac:dyDescent="0.2">
      <c r="I407" s="65"/>
    </row>
    <row r="408" spans="9:9" x14ac:dyDescent="0.2">
      <c r="I408" s="65"/>
    </row>
    <row r="409" spans="9:9" x14ac:dyDescent="0.2">
      <c r="I409" s="65"/>
    </row>
    <row r="410" spans="9:9" x14ac:dyDescent="0.2">
      <c r="I410" s="65"/>
    </row>
    <row r="411" spans="9:9" x14ac:dyDescent="0.2">
      <c r="I411" s="65"/>
    </row>
    <row r="412" spans="9:9" x14ac:dyDescent="0.2">
      <c r="I412" s="65"/>
    </row>
    <row r="413" spans="9:9" x14ac:dyDescent="0.2">
      <c r="I413" s="65"/>
    </row>
    <row r="414" spans="9:9" x14ac:dyDescent="0.2">
      <c r="I414" s="65"/>
    </row>
    <row r="415" spans="9:9" x14ac:dyDescent="0.2">
      <c r="I415" s="65"/>
    </row>
    <row r="416" spans="9:9" x14ac:dyDescent="0.2">
      <c r="I416" s="65"/>
    </row>
    <row r="417" spans="9:9" x14ac:dyDescent="0.2">
      <c r="I417" s="65"/>
    </row>
    <row r="418" spans="9:9" x14ac:dyDescent="0.2">
      <c r="I418" s="65"/>
    </row>
    <row r="419" spans="9:9" x14ac:dyDescent="0.2">
      <c r="I419" s="65"/>
    </row>
    <row r="420" spans="9:9" x14ac:dyDescent="0.2">
      <c r="I420" s="65"/>
    </row>
    <row r="421" spans="9:9" x14ac:dyDescent="0.2">
      <c r="I421" s="65"/>
    </row>
    <row r="422" spans="9:9" x14ac:dyDescent="0.2">
      <c r="I422" s="65"/>
    </row>
    <row r="423" spans="9:9" x14ac:dyDescent="0.2">
      <c r="I423" s="65"/>
    </row>
    <row r="424" spans="9:9" x14ac:dyDescent="0.2">
      <c r="I424" s="65"/>
    </row>
    <row r="425" spans="9:9" x14ac:dyDescent="0.2">
      <c r="I425" s="65"/>
    </row>
    <row r="426" spans="9:9" x14ac:dyDescent="0.2">
      <c r="I426" s="65"/>
    </row>
    <row r="427" spans="9:9" x14ac:dyDescent="0.2">
      <c r="I427" s="65"/>
    </row>
    <row r="428" spans="9:9" x14ac:dyDescent="0.2">
      <c r="I428" s="65"/>
    </row>
    <row r="429" spans="9:9" x14ac:dyDescent="0.2">
      <c r="I429" s="65"/>
    </row>
  </sheetData>
  <phoneticPr fontId="3" type="noConversion"/>
  <pageMargins left="0.75" right="0.75" top="1" bottom="1" header="0" footer="0"/>
  <pageSetup paperSize="9" orientation="portrait" horizontalDpi="360" verticalDpi="360" r:id="rId1"/>
  <headerFooter alignWithMargins="0"/>
  <ignoredErrors>
    <ignoredError sqref="C187:C189 E15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12"/>
  <sheetViews>
    <sheetView workbookViewId="0">
      <selection activeCell="A90" sqref="A90"/>
    </sheetView>
  </sheetViews>
  <sheetFormatPr baseColWidth="10" defaultRowHeight="12.75" x14ac:dyDescent="0.2"/>
  <cols>
    <col min="1" max="1" width="4.85546875" customWidth="1"/>
    <col min="2" max="2" width="12.28515625" bestFit="1" customWidth="1"/>
    <col min="3" max="3" width="25.5703125" customWidth="1"/>
    <col min="4" max="4" width="17.28515625" customWidth="1"/>
    <col min="5" max="5" width="12.28515625" bestFit="1" customWidth="1"/>
  </cols>
  <sheetData>
    <row r="1" spans="1:8" x14ac:dyDescent="0.2">
      <c r="A1" s="68" t="s">
        <v>139</v>
      </c>
      <c r="H1" s="4" t="s">
        <v>158</v>
      </c>
    </row>
    <row r="2" spans="1:8" ht="13.5" thickBot="1" x14ac:dyDescent="0.25"/>
    <row r="3" spans="1:8" ht="13.5" thickBot="1" x14ac:dyDescent="0.25">
      <c r="B3" s="39"/>
      <c r="C3" s="40" t="s">
        <v>65</v>
      </c>
      <c r="D3" s="41">
        <v>13000</v>
      </c>
    </row>
    <row r="4" spans="1:8" ht="13.5" thickBot="1" x14ac:dyDescent="0.25">
      <c r="B4" s="39"/>
      <c r="C4" s="42" t="s">
        <v>131</v>
      </c>
      <c r="D4" s="43">
        <v>0.105</v>
      </c>
    </row>
    <row r="5" spans="1:8" ht="26.25" thickBot="1" x14ac:dyDescent="0.25">
      <c r="B5" s="39"/>
      <c r="C5" s="52" t="s">
        <v>133</v>
      </c>
      <c r="D5" s="44">
        <v>15</v>
      </c>
    </row>
    <row r="6" spans="1:8" ht="13.5" thickBot="1" x14ac:dyDescent="0.25">
      <c r="B6" s="39"/>
      <c r="C6" s="45" t="s">
        <v>134</v>
      </c>
      <c r="D6" s="46">
        <v>0</v>
      </c>
    </row>
    <row r="7" spans="1:8" ht="13.5" thickBot="1" x14ac:dyDescent="0.25">
      <c r="B7" s="39"/>
      <c r="C7" s="47" t="s">
        <v>135</v>
      </c>
      <c r="D7" s="48">
        <v>0</v>
      </c>
      <c r="E7" t="s">
        <v>138</v>
      </c>
    </row>
    <row r="8" spans="1:8" ht="13.5" thickBot="1" x14ac:dyDescent="0.25">
      <c r="B8" s="39"/>
      <c r="C8" s="40" t="s">
        <v>136</v>
      </c>
      <c r="D8" s="49" t="s">
        <v>137</v>
      </c>
      <c r="E8" s="36"/>
    </row>
    <row r="9" spans="1:8" x14ac:dyDescent="0.2">
      <c r="E9" s="38"/>
    </row>
    <row r="11" spans="1:8" x14ac:dyDescent="0.2">
      <c r="A11" s="68" t="s">
        <v>140</v>
      </c>
      <c r="H11" s="4" t="s">
        <v>158</v>
      </c>
    </row>
    <row r="12" spans="1:8" ht="13.5" thickBot="1" x14ac:dyDescent="0.25"/>
    <row r="13" spans="1:8" ht="14.25" thickTop="1" thickBot="1" x14ac:dyDescent="0.25">
      <c r="C13" s="26" t="s">
        <v>143</v>
      </c>
      <c r="D13" s="27">
        <v>20000</v>
      </c>
    </row>
    <row r="14" spans="1:8" ht="13.5" thickBot="1" x14ac:dyDescent="0.25">
      <c r="C14" s="28" t="s">
        <v>131</v>
      </c>
      <c r="D14" s="37">
        <v>6.5000000000000002E-2</v>
      </c>
    </row>
    <row r="15" spans="1:8" ht="13.5" thickBot="1" x14ac:dyDescent="0.25">
      <c r="C15" s="28" t="s">
        <v>144</v>
      </c>
      <c r="D15" s="29">
        <v>10</v>
      </c>
    </row>
    <row r="16" spans="1:8" ht="13.5" thickBot="1" x14ac:dyDescent="0.25">
      <c r="C16" s="50" t="s">
        <v>145</v>
      </c>
      <c r="D16" s="51" t="s">
        <v>146</v>
      </c>
      <c r="E16" s="36"/>
    </row>
    <row r="17" spans="1:8" ht="13.5" thickTop="1" x14ac:dyDescent="0.2"/>
    <row r="19" spans="1:8" x14ac:dyDescent="0.2">
      <c r="A19" s="68" t="s">
        <v>147</v>
      </c>
      <c r="H19" s="4" t="s">
        <v>157</v>
      </c>
    </row>
    <row r="20" spans="1:8" ht="13.5" thickBot="1" x14ac:dyDescent="0.25"/>
    <row r="21" spans="1:8" ht="14.25" thickTop="1" thickBot="1" x14ac:dyDescent="0.25">
      <c r="C21" s="26" t="s">
        <v>65</v>
      </c>
      <c r="D21" s="27">
        <v>13000</v>
      </c>
    </row>
    <row r="22" spans="1:8" ht="13.5" thickBot="1" x14ac:dyDescent="0.25">
      <c r="C22" s="28" t="s">
        <v>131</v>
      </c>
      <c r="D22" s="37">
        <v>0.105</v>
      </c>
    </row>
    <row r="23" spans="1:8" ht="26.25" thickBot="1" x14ac:dyDescent="0.25">
      <c r="C23" s="28" t="s">
        <v>141</v>
      </c>
      <c r="D23" s="29">
        <v>1</v>
      </c>
      <c r="E23" t="s">
        <v>151</v>
      </c>
      <c r="F23" s="54" t="s">
        <v>152</v>
      </c>
    </row>
    <row r="24" spans="1:8" ht="26.25" thickBot="1" x14ac:dyDescent="0.25">
      <c r="C24" s="28" t="s">
        <v>133</v>
      </c>
      <c r="D24" s="29">
        <v>15</v>
      </c>
    </row>
    <row r="25" spans="1:8" ht="13.5" thickBot="1" x14ac:dyDescent="0.25">
      <c r="C25" s="30" t="s">
        <v>134</v>
      </c>
      <c r="D25" s="31">
        <v>0</v>
      </c>
    </row>
    <row r="26" spans="1:8" ht="13.5" thickBot="1" x14ac:dyDescent="0.25">
      <c r="C26" s="32" t="s">
        <v>135</v>
      </c>
      <c r="D26" s="33">
        <v>0</v>
      </c>
    </row>
    <row r="27" spans="1:8" ht="13.5" thickBot="1" x14ac:dyDescent="0.25">
      <c r="C27" s="34" t="s">
        <v>59</v>
      </c>
      <c r="D27" s="35" t="s">
        <v>142</v>
      </c>
      <c r="E27" s="36"/>
    </row>
    <row r="28" spans="1:8" ht="13.5" thickTop="1" x14ac:dyDescent="0.2"/>
    <row r="29" spans="1:8" x14ac:dyDescent="0.2">
      <c r="D29" s="38" t="s">
        <v>148</v>
      </c>
      <c r="F29" t="s">
        <v>150</v>
      </c>
      <c r="G29">
        <f>113.57</f>
        <v>113.57</v>
      </c>
    </row>
    <row r="30" spans="1:8" x14ac:dyDescent="0.2">
      <c r="F30" t="s">
        <v>149</v>
      </c>
      <c r="G30">
        <f>928.57-113.75</f>
        <v>814.82</v>
      </c>
    </row>
    <row r="32" spans="1:8" x14ac:dyDescent="0.2">
      <c r="A32" s="68" t="s">
        <v>153</v>
      </c>
      <c r="H32" s="4" t="s">
        <v>156</v>
      </c>
    </row>
    <row r="33" spans="1:8" ht="13.5" thickBot="1" x14ac:dyDescent="0.25"/>
    <row r="34" spans="1:8" ht="14.25" thickTop="1" thickBot="1" x14ac:dyDescent="0.25">
      <c r="C34" s="26" t="s">
        <v>65</v>
      </c>
      <c r="D34" s="27">
        <v>13000</v>
      </c>
    </row>
    <row r="35" spans="1:8" ht="13.5" thickBot="1" x14ac:dyDescent="0.25">
      <c r="C35" s="28" t="s">
        <v>131</v>
      </c>
      <c r="D35" s="37">
        <v>0.105</v>
      </c>
    </row>
    <row r="36" spans="1:8" ht="26.25" thickBot="1" x14ac:dyDescent="0.25">
      <c r="C36" s="28" t="s">
        <v>141</v>
      </c>
      <c r="D36" s="29">
        <v>1</v>
      </c>
      <c r="E36" t="s">
        <v>151</v>
      </c>
      <c r="F36" s="54" t="s">
        <v>152</v>
      </c>
    </row>
    <row r="37" spans="1:8" ht="26.25" thickBot="1" x14ac:dyDescent="0.25">
      <c r="C37" s="28" t="s">
        <v>133</v>
      </c>
      <c r="D37" s="29">
        <v>15</v>
      </c>
    </row>
    <row r="38" spans="1:8" ht="13.5" thickBot="1" x14ac:dyDescent="0.25">
      <c r="C38" s="30" t="s">
        <v>134</v>
      </c>
      <c r="D38" s="31">
        <v>0</v>
      </c>
    </row>
    <row r="39" spans="1:8" ht="13.5" thickBot="1" x14ac:dyDescent="0.25">
      <c r="C39" s="32" t="s">
        <v>135</v>
      </c>
      <c r="D39" s="33">
        <v>0</v>
      </c>
    </row>
    <row r="40" spans="1:8" ht="13.5" thickBot="1" x14ac:dyDescent="0.25">
      <c r="C40" s="34" t="s">
        <v>154</v>
      </c>
      <c r="D40" s="35" t="s">
        <v>155</v>
      </c>
      <c r="E40" s="36"/>
    </row>
    <row r="41" spans="1:8" ht="13.5" thickTop="1" x14ac:dyDescent="0.2"/>
    <row r="43" spans="1:8" x14ac:dyDescent="0.2">
      <c r="A43" s="68" t="s">
        <v>160</v>
      </c>
      <c r="H43" s="4" t="s">
        <v>159</v>
      </c>
    </row>
    <row r="44" spans="1:8" ht="13.5" thickBot="1" x14ac:dyDescent="0.25">
      <c r="B44" s="55" t="s">
        <v>165</v>
      </c>
    </row>
    <row r="45" spans="1:8" ht="14.25" thickTop="1" thickBot="1" x14ac:dyDescent="0.25">
      <c r="C45" s="26" t="s">
        <v>65</v>
      </c>
      <c r="D45" s="27">
        <v>13000</v>
      </c>
    </row>
    <row r="46" spans="1:8" ht="13.5" thickBot="1" x14ac:dyDescent="0.25">
      <c r="C46" s="28" t="s">
        <v>131</v>
      </c>
      <c r="D46" s="37">
        <v>0.105</v>
      </c>
    </row>
    <row r="47" spans="1:8" ht="26.25" thickBot="1" x14ac:dyDescent="0.25">
      <c r="C47" s="28" t="s">
        <v>133</v>
      </c>
      <c r="D47" s="29">
        <v>15</v>
      </c>
    </row>
    <row r="48" spans="1:8" ht="13.5" thickBot="1" x14ac:dyDescent="0.25">
      <c r="C48" s="30" t="s">
        <v>161</v>
      </c>
      <c r="D48" s="31">
        <v>3</v>
      </c>
      <c r="F48" t="s">
        <v>168</v>
      </c>
    </row>
    <row r="49" spans="1:8" ht="13.5" thickBot="1" x14ac:dyDescent="0.25">
      <c r="C49" s="32" t="s">
        <v>162</v>
      </c>
      <c r="D49" s="33">
        <v>9</v>
      </c>
    </row>
    <row r="50" spans="1:8" ht="13.5" thickBot="1" x14ac:dyDescent="0.25">
      <c r="C50" s="34" t="s">
        <v>135</v>
      </c>
      <c r="D50" s="33">
        <v>0</v>
      </c>
    </row>
    <row r="51" spans="1:8" ht="14.25" thickTop="1" thickBot="1" x14ac:dyDescent="0.25">
      <c r="C51" s="50" t="s">
        <v>154</v>
      </c>
      <c r="D51" s="35" t="s">
        <v>163</v>
      </c>
    </row>
    <row r="52" spans="1:8" ht="13.5" thickTop="1" x14ac:dyDescent="0.2"/>
    <row r="54" spans="1:8" x14ac:dyDescent="0.2">
      <c r="A54" s="68" t="s">
        <v>160</v>
      </c>
      <c r="H54" s="4" t="s">
        <v>164</v>
      </c>
    </row>
    <row r="55" spans="1:8" x14ac:dyDescent="0.2">
      <c r="B55" s="55" t="s">
        <v>165</v>
      </c>
    </row>
    <row r="56" spans="1:8" ht="13.5" thickBot="1" x14ac:dyDescent="0.25"/>
    <row r="57" spans="1:8" ht="14.25" thickTop="1" thickBot="1" x14ac:dyDescent="0.25">
      <c r="C57" s="26" t="s">
        <v>65</v>
      </c>
      <c r="D57" s="27">
        <v>13000</v>
      </c>
    </row>
    <row r="58" spans="1:8" ht="13.5" thickBot="1" x14ac:dyDescent="0.25">
      <c r="C58" s="28" t="s">
        <v>131</v>
      </c>
      <c r="D58" s="37">
        <v>0.105</v>
      </c>
    </row>
    <row r="59" spans="1:8" ht="26.25" thickBot="1" x14ac:dyDescent="0.25">
      <c r="C59" s="28" t="s">
        <v>133</v>
      </c>
      <c r="D59" s="29">
        <v>15</v>
      </c>
    </row>
    <row r="60" spans="1:8" ht="13.5" thickBot="1" x14ac:dyDescent="0.25">
      <c r="C60" s="30" t="s">
        <v>161</v>
      </c>
      <c r="D60" s="31">
        <v>3</v>
      </c>
      <c r="F60" t="s">
        <v>168</v>
      </c>
    </row>
    <row r="61" spans="1:8" ht="13.5" thickBot="1" x14ac:dyDescent="0.25">
      <c r="C61" s="32" t="s">
        <v>162</v>
      </c>
      <c r="D61" s="33">
        <v>9</v>
      </c>
    </row>
    <row r="62" spans="1:8" ht="13.5" thickBot="1" x14ac:dyDescent="0.25">
      <c r="C62" s="34" t="s">
        <v>135</v>
      </c>
      <c r="D62" s="33">
        <v>0</v>
      </c>
    </row>
    <row r="63" spans="1:8" ht="14.25" thickTop="1" thickBot="1" x14ac:dyDescent="0.25">
      <c r="C63" s="50" t="s">
        <v>166</v>
      </c>
      <c r="D63" s="35" t="s">
        <v>167</v>
      </c>
    </row>
    <row r="64" spans="1:8" ht="13.5" thickTop="1" x14ac:dyDescent="0.2"/>
    <row r="66" spans="1:4" x14ac:dyDescent="0.2">
      <c r="A66" s="4" t="s">
        <v>174</v>
      </c>
      <c r="D66" s="4" t="s">
        <v>173</v>
      </c>
    </row>
    <row r="67" spans="1:4" x14ac:dyDescent="0.2">
      <c r="A67" t="s">
        <v>169</v>
      </c>
    </row>
    <row r="68" spans="1:4" x14ac:dyDescent="0.2">
      <c r="A68" s="68" t="s">
        <v>176</v>
      </c>
    </row>
    <row r="69" spans="1:4" x14ac:dyDescent="0.2">
      <c r="B69" s="53" t="s">
        <v>175</v>
      </c>
    </row>
    <row r="70" spans="1:4" ht="13.5" thickBot="1" x14ac:dyDescent="0.25"/>
    <row r="71" spans="1:4" ht="14.25" thickTop="1" thickBot="1" x14ac:dyDescent="0.25">
      <c r="C71" s="26" t="s">
        <v>65</v>
      </c>
      <c r="D71" s="27">
        <v>13000</v>
      </c>
    </row>
    <row r="72" spans="1:4" ht="13.5" thickBot="1" x14ac:dyDescent="0.25">
      <c r="C72" s="28" t="s">
        <v>131</v>
      </c>
      <c r="D72" s="37">
        <v>0.105</v>
      </c>
    </row>
    <row r="73" spans="1:4" ht="26.25" thickBot="1" x14ac:dyDescent="0.25">
      <c r="C73" s="28" t="s">
        <v>133</v>
      </c>
      <c r="D73" s="29">
        <v>15</v>
      </c>
    </row>
    <row r="74" spans="1:4" ht="13.5" thickBot="1" x14ac:dyDescent="0.25">
      <c r="C74" s="42" t="s">
        <v>170</v>
      </c>
      <c r="D74" s="46">
        <v>12</v>
      </c>
    </row>
    <row r="75" spans="1:4" ht="14.25" thickTop="1" thickBot="1" x14ac:dyDescent="0.25">
      <c r="C75" s="56" t="s">
        <v>171</v>
      </c>
      <c r="D75" s="57" t="s">
        <v>172</v>
      </c>
    </row>
    <row r="79" spans="1:4" x14ac:dyDescent="0.2">
      <c r="A79" t="s">
        <v>177</v>
      </c>
      <c r="D79" s="4" t="s">
        <v>182</v>
      </c>
    </row>
    <row r="80" spans="1:4" x14ac:dyDescent="0.2">
      <c r="A80" s="68" t="s">
        <v>178</v>
      </c>
    </row>
    <row r="81" spans="1:4" x14ac:dyDescent="0.2">
      <c r="B81" s="53" t="s">
        <v>181</v>
      </c>
    </row>
    <row r="82" spans="1:4" ht="13.5" thickBot="1" x14ac:dyDescent="0.25"/>
    <row r="83" spans="1:4" ht="14.25" thickTop="1" thickBot="1" x14ac:dyDescent="0.25">
      <c r="C83" s="26" t="s">
        <v>65</v>
      </c>
      <c r="D83" s="27">
        <v>13000</v>
      </c>
    </row>
    <row r="84" spans="1:4" ht="13.5" thickBot="1" x14ac:dyDescent="0.25">
      <c r="C84" s="28" t="s">
        <v>179</v>
      </c>
      <c r="D84" s="37">
        <v>0.11020000000000001</v>
      </c>
    </row>
    <row r="85" spans="1:4" ht="26.25" thickBot="1" x14ac:dyDescent="0.25">
      <c r="C85" s="28" t="s">
        <v>133</v>
      </c>
      <c r="D85" s="29">
        <v>15</v>
      </c>
    </row>
    <row r="86" spans="1:4" ht="13.5" thickBot="1" x14ac:dyDescent="0.25">
      <c r="C86" s="42" t="s">
        <v>170</v>
      </c>
      <c r="D86" s="58">
        <v>12</v>
      </c>
    </row>
    <row r="87" spans="1:4" ht="13.5" thickBot="1" x14ac:dyDescent="0.25">
      <c r="C87" s="59" t="s">
        <v>180</v>
      </c>
      <c r="D87" s="51" t="s">
        <v>132</v>
      </c>
    </row>
    <row r="90" spans="1:4" x14ac:dyDescent="0.2">
      <c r="A90" s="68" t="s">
        <v>188</v>
      </c>
    </row>
    <row r="91" spans="1:4" x14ac:dyDescent="0.2">
      <c r="B91" s="55" t="s">
        <v>189</v>
      </c>
    </row>
    <row r="92" spans="1:4" ht="13.5" thickBot="1" x14ac:dyDescent="0.25"/>
    <row r="93" spans="1:4" ht="14.25" thickTop="1" thickBot="1" x14ac:dyDescent="0.25">
      <c r="C93" s="60" t="s">
        <v>183</v>
      </c>
      <c r="D93" s="27">
        <v>15</v>
      </c>
    </row>
    <row r="94" spans="1:4" ht="13.5" thickBot="1" x14ac:dyDescent="0.25">
      <c r="C94" s="50" t="s">
        <v>136</v>
      </c>
      <c r="D94" s="51">
        <v>-928.57</v>
      </c>
    </row>
    <row r="95" spans="1:4" ht="14.25" thickTop="1" thickBot="1" x14ac:dyDescent="0.25">
      <c r="C95" s="28" t="s">
        <v>65</v>
      </c>
      <c r="D95" s="29">
        <v>13000</v>
      </c>
    </row>
    <row r="96" spans="1:4" ht="13.5" thickBot="1" x14ac:dyDescent="0.25">
      <c r="C96" s="28" t="s">
        <v>134</v>
      </c>
      <c r="D96" s="29">
        <v>0</v>
      </c>
    </row>
    <row r="97" spans="1:5" ht="13.5" thickBot="1" x14ac:dyDescent="0.25">
      <c r="C97" s="28" t="s">
        <v>135</v>
      </c>
      <c r="D97" s="29">
        <v>0</v>
      </c>
    </row>
    <row r="98" spans="1:5" ht="13.5" thickBot="1" x14ac:dyDescent="0.25">
      <c r="C98" s="28" t="s">
        <v>184</v>
      </c>
      <c r="D98" s="29"/>
    </row>
    <row r="99" spans="1:5" ht="13.5" thickBot="1" x14ac:dyDescent="0.25">
      <c r="C99" s="50" t="s">
        <v>185</v>
      </c>
      <c r="D99" s="51" t="s">
        <v>186</v>
      </c>
      <c r="E99" s="61"/>
    </row>
    <row r="100" spans="1:5" ht="14.25" thickTop="1" thickBot="1" x14ac:dyDescent="0.25">
      <c r="C100" s="50" t="s">
        <v>187</v>
      </c>
      <c r="D100" s="51" t="s">
        <v>132</v>
      </c>
      <c r="E100" s="62"/>
    </row>
    <row r="101" spans="1:5" ht="13.5" thickTop="1" x14ac:dyDescent="0.2"/>
    <row r="104" spans="1:5" x14ac:dyDescent="0.2">
      <c r="B104" t="s">
        <v>190</v>
      </c>
    </row>
    <row r="105" spans="1:5" x14ac:dyDescent="0.2">
      <c r="B105" s="4" t="s">
        <v>191</v>
      </c>
      <c r="D105" t="s">
        <v>192</v>
      </c>
    </row>
    <row r="106" spans="1:5" x14ac:dyDescent="0.2">
      <c r="A106" s="15" t="s">
        <v>193</v>
      </c>
    </row>
    <row r="107" spans="1:5" x14ac:dyDescent="0.2">
      <c r="A107" s="15" t="s">
        <v>194</v>
      </c>
    </row>
    <row r="108" spans="1:5" x14ac:dyDescent="0.2">
      <c r="A108" s="15"/>
      <c r="B108" s="55" t="s">
        <v>197</v>
      </c>
    </row>
    <row r="109" spans="1:5" ht="13.5" thickBot="1" x14ac:dyDescent="0.25"/>
    <row r="110" spans="1:5" ht="13.5" thickBot="1" x14ac:dyDescent="0.25">
      <c r="C110" s="63" t="s">
        <v>195</v>
      </c>
      <c r="D110" s="64" t="s">
        <v>196</v>
      </c>
    </row>
    <row r="111" spans="1:5" ht="13.5" thickBot="1" x14ac:dyDescent="0.25">
      <c r="C111" s="66">
        <v>37205</v>
      </c>
      <c r="D111" s="67">
        <v>37235</v>
      </c>
    </row>
    <row r="112" spans="1:5" x14ac:dyDescent="0.2">
      <c r="D112" s="65"/>
    </row>
  </sheetData>
  <phoneticPr fontId="3" type="noConversion"/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Parte 1</vt:lpstr>
      <vt:lpstr>Parte 2</vt:lpstr>
      <vt:lpstr>Hoja3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Ilmer Cóndor E.</dc:creator>
  <cp:lastModifiedBy>Ilmer Condor</cp:lastModifiedBy>
  <dcterms:created xsi:type="dcterms:W3CDTF">2003-10-26T17:29:29Z</dcterms:created>
  <dcterms:modified xsi:type="dcterms:W3CDTF">2019-01-31T01:27:54Z</dcterms:modified>
</cp:coreProperties>
</file>